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nější stavební úpravy" sheetId="2" r:id="rId2"/>
    <sheet name="02 - Hromosvod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Vnější stavební úpravy'!$C$99:$K$393</definedName>
    <definedName name="_xlnm.Print_Area" localSheetId="1">'01 - Vnější stavební úpravy'!$C$4:$J$39,'01 - Vnější stavební úpravy'!$C$87:$K$393</definedName>
    <definedName name="_xlnm.Print_Titles" localSheetId="1">'01 - Vnější stavební úpravy'!$99:$99</definedName>
    <definedName name="_xlnm._FilterDatabase" localSheetId="2" hidden="1">'02 - Hromosvod'!$C$79:$K$102</definedName>
    <definedName name="_xlnm.Print_Area" localSheetId="2">'02 - Hromosvod'!$C$4:$J$39,'02 - Hromosvod'!$C$67:$K$102</definedName>
    <definedName name="_xlnm.Print_Titles" localSheetId="2">'02 - Hromosvod'!$79:$79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6"/>
  <c r="F74"/>
  <c r="E72"/>
  <c r="F54"/>
  <c r="F52"/>
  <c r="E50"/>
  <c r="J24"/>
  <c r="E24"/>
  <c r="J77"/>
  <c r="J23"/>
  <c r="J21"/>
  <c r="E21"/>
  <c r="J76"/>
  <c r="J20"/>
  <c r="J18"/>
  <c r="E18"/>
  <c r="F55"/>
  <c r="J17"/>
  <c r="J12"/>
  <c r="J74"/>
  <c r="E7"/>
  <c r="E70"/>
  <c i="2" r="J37"/>
  <c r="J36"/>
  <c i="1" r="AY55"/>
  <c i="2" r="J35"/>
  <c i="1" r="AX55"/>
  <c i="2" r="BI392"/>
  <c r="BH392"/>
  <c r="BG392"/>
  <c r="BF392"/>
  <c r="T392"/>
  <c r="T391"/>
  <c r="R392"/>
  <c r="R391"/>
  <c r="P392"/>
  <c r="P391"/>
  <c r="BI389"/>
  <c r="BH389"/>
  <c r="BG389"/>
  <c r="BF389"/>
  <c r="T389"/>
  <c r="T388"/>
  <c r="R389"/>
  <c r="R388"/>
  <c r="P389"/>
  <c r="P388"/>
  <c r="BI386"/>
  <c r="BH386"/>
  <c r="BG386"/>
  <c r="BF386"/>
  <c r="T386"/>
  <c r="T385"/>
  <c r="T384"/>
  <c r="R386"/>
  <c r="R385"/>
  <c r="R384"/>
  <c r="P386"/>
  <c r="P385"/>
  <c r="BI380"/>
  <c r="BH380"/>
  <c r="BG380"/>
  <c r="BF380"/>
  <c r="T380"/>
  <c r="T379"/>
  <c r="R380"/>
  <c r="R379"/>
  <c r="P380"/>
  <c r="P379"/>
  <c r="BI377"/>
  <c r="BH377"/>
  <c r="BG377"/>
  <c r="BF377"/>
  <c r="T377"/>
  <c r="R377"/>
  <c r="P377"/>
  <c r="BI375"/>
  <c r="BH375"/>
  <c r="BG375"/>
  <c r="BF375"/>
  <c r="T375"/>
  <c r="R375"/>
  <c r="P375"/>
  <c r="BI371"/>
  <c r="BH371"/>
  <c r="BG371"/>
  <c r="BF371"/>
  <c r="T371"/>
  <c r="R371"/>
  <c r="P371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0"/>
  <c r="BH340"/>
  <c r="BG340"/>
  <c r="BF340"/>
  <c r="T340"/>
  <c r="R340"/>
  <c r="P340"/>
  <c r="BI336"/>
  <c r="BH336"/>
  <c r="BG336"/>
  <c r="BF336"/>
  <c r="T336"/>
  <c r="R336"/>
  <c r="P336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T240"/>
  <c r="R241"/>
  <c r="R240"/>
  <c r="P241"/>
  <c r="P240"/>
  <c r="BI237"/>
  <c r="BH237"/>
  <c r="BG237"/>
  <c r="BF237"/>
  <c r="T237"/>
  <c r="T236"/>
  <c r="R237"/>
  <c r="R236"/>
  <c r="P237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T139"/>
  <c r="R140"/>
  <c r="R139"/>
  <c r="P140"/>
  <c r="P139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F96"/>
  <c r="F94"/>
  <c r="E92"/>
  <c r="F54"/>
  <c r="F52"/>
  <c r="E50"/>
  <c r="J24"/>
  <c r="E24"/>
  <c r="J97"/>
  <c r="J23"/>
  <c r="J21"/>
  <c r="E21"/>
  <c r="J96"/>
  <c r="J20"/>
  <c r="J18"/>
  <c r="E18"/>
  <c r="F97"/>
  <c r="J17"/>
  <c r="J12"/>
  <c r="J94"/>
  <c r="E7"/>
  <c r="E90"/>
  <c i="1" r="L50"/>
  <c r="AM50"/>
  <c r="AM49"/>
  <c r="L49"/>
  <c r="AM47"/>
  <c r="L47"/>
  <c r="L45"/>
  <c r="L44"/>
  <c i="2" r="F35"/>
  <c r="BK283"/>
  <c r="J274"/>
  <c r="BK260"/>
  <c r="BK249"/>
  <c r="J237"/>
  <c r="J230"/>
  <c r="BK215"/>
  <c r="J203"/>
  <c r="BK193"/>
  <c r="J183"/>
  <c r="BK173"/>
  <c r="BK159"/>
  <c r="BK145"/>
  <c r="J134"/>
  <c r="J127"/>
  <c r="J117"/>
  <c r="BK111"/>
  <c r="J103"/>
  <c r="F37"/>
  <c r="BK392"/>
  <c r="J392"/>
  <c r="J389"/>
  <c r="J386"/>
  <c r="J380"/>
  <c r="J375"/>
  <c r="BK365"/>
  <c r="BK361"/>
  <c r="J357"/>
  <c r="J352"/>
  <c r="J347"/>
  <c r="J340"/>
  <c r="J331"/>
  <c r="BK328"/>
  <c r="BK327"/>
  <c r="J326"/>
  <c r="J324"/>
  <c r="BK321"/>
  <c r="J319"/>
  <c r="J317"/>
  <c r="BK312"/>
  <c r="BK309"/>
  <c r="J305"/>
  <c r="BK297"/>
  <c r="J290"/>
  <c r="BK280"/>
  <c r="BK264"/>
  <c r="BK256"/>
  <c r="BK243"/>
  <c r="J234"/>
  <c r="J210"/>
  <c r="J196"/>
  <c r="BK185"/>
  <c r="J177"/>
  <c r="J108"/>
  <c i="3" r="J96"/>
  <c r="BK86"/>
  <c r="J87"/>
  <c r="BK102"/>
  <c r="BK92"/>
  <c r="BK101"/>
  <c r="J90"/>
  <c i="2" r="BK389"/>
  <c r="BK380"/>
  <c r="BK377"/>
  <c r="BK375"/>
  <c r="J371"/>
  <c r="J365"/>
  <c r="J363"/>
  <c r="BK359"/>
  <c r="BK357"/>
  <c r="J354"/>
  <c r="BK348"/>
  <c r="BK347"/>
  <c r="J345"/>
  <c r="BK336"/>
  <c r="BK331"/>
  <c r="BK330"/>
  <c r="J330"/>
  <c r="J328"/>
  <c r="J327"/>
  <c r="BK326"/>
  <c r="BK324"/>
  <c r="BK322"/>
  <c r="J322"/>
  <c r="J321"/>
  <c r="BK319"/>
  <c r="BK317"/>
  <c r="BK313"/>
  <c r="J312"/>
  <c r="J310"/>
  <c r="J309"/>
  <c r="BK302"/>
  <c r="J299"/>
  <c r="J294"/>
  <c r="J283"/>
  <c r="J278"/>
  <c r="J270"/>
  <c r="BK263"/>
  <c r="J262"/>
  <c r="BK252"/>
  <c r="J243"/>
  <c r="BK237"/>
  <c r="BK230"/>
  <c r="J224"/>
  <c r="BK220"/>
  <c r="J218"/>
  <c r="J207"/>
  <c r="J200"/>
  <c r="BK187"/>
  <c r="BK181"/>
  <c r="BK165"/>
  <c r="J163"/>
  <c r="J159"/>
  <c r="BK149"/>
  <c r="J147"/>
  <c r="J140"/>
  <c r="J132"/>
  <c r="J122"/>
  <c r="F34"/>
  <c i="3" r="BK96"/>
  <c r="BK84"/>
  <c r="BK91"/>
  <c i="2" r="J34"/>
  <c r="J297"/>
  <c r="BK278"/>
  <c r="BK266"/>
  <c r="J263"/>
  <c r="J249"/>
  <c r="BK234"/>
  <c r="BK228"/>
  <c r="J220"/>
  <c r="BK210"/>
  <c r="BK189"/>
  <c r="BK183"/>
  <c r="BK170"/>
  <c i="3" r="J100"/>
  <c r="BK93"/>
  <c r="J89"/>
  <c r="J95"/>
  <c r="BK89"/>
  <c r="BK95"/>
  <c r="J93"/>
  <c r="J82"/>
  <c r="J101"/>
  <c i="2" r="BK386"/>
  <c r="J377"/>
  <c r="BK371"/>
  <c r="BK363"/>
  <c r="J361"/>
  <c r="J359"/>
  <c r="BK354"/>
  <c r="BK352"/>
  <c r="J348"/>
  <c r="BK345"/>
  <c r="BK340"/>
  <c r="J336"/>
  <c r="J313"/>
  <c r="BK310"/>
  <c r="BK305"/>
  <c r="J302"/>
  <c r="BK290"/>
  <c r="J287"/>
  <c r="BK274"/>
  <c r="J266"/>
  <c r="BK262"/>
  <c r="J256"/>
  <c r="BK245"/>
  <c r="BK241"/>
  <c r="J232"/>
  <c r="J228"/>
  <c r="BK222"/>
  <c r="BK218"/>
  <c r="BK207"/>
  <c r="BK200"/>
  <c r="J193"/>
  <c r="J187"/>
  <c r="J181"/>
  <c r="J170"/>
  <c r="BK163"/>
  <c r="J154"/>
  <c r="BK147"/>
  <c r="BK140"/>
  <c r="BK132"/>
  <c r="BK122"/>
  <c r="BK114"/>
  <c r="J111"/>
  <c r="BK103"/>
  <c i="3" r="BK97"/>
  <c r="J92"/>
  <c r="J91"/>
  <c r="BK82"/>
  <c r="J97"/>
  <c r="J88"/>
  <c r="BK99"/>
  <c r="BK90"/>
  <c r="J99"/>
  <c r="J84"/>
  <c i="2" r="F36"/>
  <c r="BK299"/>
  <c r="BK294"/>
  <c r="BK287"/>
  <c r="J280"/>
  <c r="BK270"/>
  <c r="J264"/>
  <c r="J260"/>
  <c r="J252"/>
  <c r="J245"/>
  <c r="J241"/>
  <c r="BK232"/>
  <c r="BK224"/>
  <c r="J222"/>
  <c r="J215"/>
  <c r="BK203"/>
  <c r="BK196"/>
  <c r="J189"/>
  <c r="J185"/>
  <c r="BK177"/>
  <c r="J173"/>
  <c r="J165"/>
  <c r="BK154"/>
  <c r="J149"/>
  <c r="J145"/>
  <c r="BK134"/>
  <c r="BK127"/>
  <c r="BK117"/>
  <c r="J114"/>
  <c r="BK108"/>
  <c i="1" r="AS54"/>
  <c i="3" r="BK100"/>
  <c r="J86"/>
  <c r="J102"/>
  <c r="J98"/>
  <c r="BK88"/>
  <c r="BK98"/>
  <c r="BK87"/>
  <c i="2" l="1" r="P384"/>
  <c r="BK102"/>
  <c r="J102"/>
  <c r="J61"/>
  <c r="T102"/>
  <c r="P172"/>
  <c r="BK217"/>
  <c r="J217"/>
  <c r="J66"/>
  <c r="T251"/>
  <c r="BK289"/>
  <c r="J289"/>
  <c r="J73"/>
  <c r="T289"/>
  <c r="T356"/>
  <c r="BK116"/>
  <c r="J116"/>
  <c r="J62"/>
  <c r="BK172"/>
  <c r="J172"/>
  <c r="J65"/>
  <c r="BK251"/>
  <c r="J251"/>
  <c r="J71"/>
  <c r="BK282"/>
  <c r="J282"/>
  <c r="J72"/>
  <c r="T282"/>
  <c r="P289"/>
  <c r="T304"/>
  <c r="R102"/>
  <c r="P144"/>
  <c r="P217"/>
  <c r="BK242"/>
  <c r="J242"/>
  <c r="J70"/>
  <c r="BK304"/>
  <c r="J304"/>
  <c r="J74"/>
  <c r="R356"/>
  <c i="3" r="P81"/>
  <c r="P80"/>
  <c i="1" r="AU56"/>
  <c i="2" r="R116"/>
  <c r="R144"/>
  <c r="T217"/>
  <c r="R242"/>
  <c r="R239"/>
  <c r="P304"/>
  <c r="BK356"/>
  <c r="J356"/>
  <c r="J75"/>
  <c i="3" r="R81"/>
  <c r="R80"/>
  <c i="2" r="P116"/>
  <c r="BK144"/>
  <c r="J144"/>
  <c r="J64"/>
  <c r="T172"/>
  <c r="P251"/>
  <c i="3" r="T81"/>
  <c r="T80"/>
  <c i="2" r="T116"/>
  <c r="T144"/>
  <c r="R217"/>
  <c r="R251"/>
  <c r="R282"/>
  <c r="R304"/>
  <c i="3" r="BK81"/>
  <c r="J81"/>
  <c r="J60"/>
  <c i="2" r="P102"/>
  <c r="P101"/>
  <c r="R172"/>
  <c r="P242"/>
  <c r="P239"/>
  <c r="T242"/>
  <c r="P282"/>
  <c r="R289"/>
  <c r="P356"/>
  <c r="BK139"/>
  <c r="J139"/>
  <c r="J63"/>
  <c r="BK240"/>
  <c r="J240"/>
  <c r="J69"/>
  <c r="BK379"/>
  <c r="J379"/>
  <c r="J76"/>
  <c r="BK391"/>
  <c r="J391"/>
  <c r="J80"/>
  <c r="BK236"/>
  <c r="J236"/>
  <c r="J67"/>
  <c r="BK385"/>
  <c r="J385"/>
  <c r="J78"/>
  <c r="BK388"/>
  <c r="J388"/>
  <c r="J79"/>
  <c i="3" r="J54"/>
  <c r="J55"/>
  <c r="F77"/>
  <c r="BE86"/>
  <c r="BE97"/>
  <c r="BE101"/>
  <c r="E48"/>
  <c r="BE84"/>
  <c r="BE88"/>
  <c r="BE90"/>
  <c r="BE91"/>
  <c r="BE93"/>
  <c r="BE98"/>
  <c r="BE99"/>
  <c r="BE92"/>
  <c i="2" r="BK101"/>
  <c r="J101"/>
  <c r="J60"/>
  <c i="3" r="J52"/>
  <c r="BE82"/>
  <c r="BE87"/>
  <c r="BE89"/>
  <c r="BE95"/>
  <c r="BE96"/>
  <c r="BE100"/>
  <c r="BE102"/>
  <c i="1" r="AW55"/>
  <c r="BC55"/>
  <c r="BA55"/>
  <c r="BB55"/>
  <c i="2" r="E48"/>
  <c r="J52"/>
  <c r="J54"/>
  <c r="F55"/>
  <c r="J55"/>
  <c r="BE103"/>
  <c r="BE108"/>
  <c r="BE111"/>
  <c r="BE114"/>
  <c r="BE117"/>
  <c r="BE122"/>
  <c r="BE127"/>
  <c r="BE132"/>
  <c r="BE134"/>
  <c r="BE140"/>
  <c r="BE145"/>
  <c r="BE147"/>
  <c r="BE149"/>
  <c r="BE154"/>
  <c r="BE159"/>
  <c r="BE163"/>
  <c r="BE165"/>
  <c r="BE170"/>
  <c r="BE173"/>
  <c r="BE177"/>
  <c r="BE181"/>
  <c r="BE183"/>
  <c r="BE185"/>
  <c r="BE187"/>
  <c r="BE189"/>
  <c r="BE193"/>
  <c r="BE196"/>
  <c r="BE200"/>
  <c r="BE203"/>
  <c r="BE207"/>
  <c r="BE210"/>
  <c r="BE215"/>
  <c r="BE218"/>
  <c r="BE220"/>
  <c r="BE222"/>
  <c r="BE224"/>
  <c r="BE228"/>
  <c r="BE230"/>
  <c r="BE232"/>
  <c r="BE234"/>
  <c r="BE237"/>
  <c r="BE241"/>
  <c r="BE243"/>
  <c r="BE245"/>
  <c r="BE249"/>
  <c r="BE252"/>
  <c r="BE256"/>
  <c r="BE260"/>
  <c r="BE262"/>
  <c r="BE263"/>
  <c r="BE264"/>
  <c r="BE266"/>
  <c r="BE270"/>
  <c r="BE274"/>
  <c r="BE278"/>
  <c r="BE280"/>
  <c r="BE283"/>
  <c r="BE287"/>
  <c r="BE290"/>
  <c r="BE294"/>
  <c r="BE297"/>
  <c r="BE299"/>
  <c r="BE302"/>
  <c r="BE305"/>
  <c r="BE309"/>
  <c r="BE310"/>
  <c r="BE312"/>
  <c r="BE313"/>
  <c r="BE317"/>
  <c r="BE319"/>
  <c r="BE321"/>
  <c r="BE322"/>
  <c r="BE324"/>
  <c r="BE326"/>
  <c r="BE327"/>
  <c r="BE328"/>
  <c r="BE330"/>
  <c r="BE331"/>
  <c r="BE336"/>
  <c r="BE340"/>
  <c r="BE345"/>
  <c r="BE347"/>
  <c r="BE348"/>
  <c r="BE352"/>
  <c r="BE354"/>
  <c r="BE357"/>
  <c r="BE359"/>
  <c r="BE361"/>
  <c r="BE363"/>
  <c r="BE365"/>
  <c r="BE371"/>
  <c r="BE375"/>
  <c r="BE377"/>
  <c r="BE380"/>
  <c r="BE386"/>
  <c r="BE389"/>
  <c r="BE392"/>
  <c i="1" r="BD55"/>
  <c i="3" r="F35"/>
  <c i="1" r="BB56"/>
  <c r="BB54"/>
  <c r="W31"/>
  <c i="3" r="F34"/>
  <c i="1" r="BA56"/>
  <c r="BA54"/>
  <c r="W30"/>
  <c i="3" r="J34"/>
  <c i="1" r="AW56"/>
  <c i="3" r="F36"/>
  <c i="1" r="BC56"/>
  <c r="BC54"/>
  <c r="AY54"/>
  <c i="3" r="F37"/>
  <c i="1" r="BD56"/>
  <c r="BD54"/>
  <c r="W33"/>
  <c i="2" l="1" r="P100"/>
  <c i="1" r="AU55"/>
  <c i="2" r="R101"/>
  <c r="R100"/>
  <c r="T239"/>
  <c r="T101"/>
  <c r="T100"/>
  <c r="BK384"/>
  <c r="J384"/>
  <c r="J77"/>
  <c r="BK239"/>
  <c r="J239"/>
  <c r="J68"/>
  <c i="3" r="BK80"/>
  <c r="J80"/>
  <c i="2" r="BK100"/>
  <c r="J100"/>
  <c i="1" r="AU54"/>
  <c i="2" r="F33"/>
  <c i="1" r="AZ55"/>
  <c i="2" r="J30"/>
  <c i="1" r="AG55"/>
  <c i="3" r="F33"/>
  <c i="1" r="AZ56"/>
  <c i="2" r="J33"/>
  <c i="1" r="AV55"/>
  <c r="AT55"/>
  <c i="3" r="J30"/>
  <c i="1" r="AG56"/>
  <c r="AW54"/>
  <c r="AK30"/>
  <c r="AX54"/>
  <c r="W32"/>
  <c i="3" r="J33"/>
  <c i="1" r="AV56"/>
  <c r="AT56"/>
  <c r="AN56"/>
  <c i="3" l="1" r="J59"/>
  <c i="1" r="AN55"/>
  <c i="3" r="J39"/>
  <c i="2" r="J59"/>
  <c r="J39"/>
  <c i="1" r="AG54"/>
  <c r="AK26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<sst xmlns="http://schemas.openxmlformats.org/spreadsheetml/2006/main">
  <si>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</si>
  <si>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</si>
  <si>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</si>
  <si>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</si>
  <si>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</si>
  <si>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{6f9601ea-6015-44f5-82df-0bf8fbcc11fa}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</si>
  <si>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</si>
  <si>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</si>
  <si>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</si>
  <si>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</si>
  <si>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</si>
  <si>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</si>
  <si>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</si>
  <si>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</si>
  <si>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2516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</si>
  <si>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</si>
  <si>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</si>
  <si>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objektu sklad plynů st. 2832, k. ú. Cheb</t>
  </si>
  <si>
    <t>KSO:</t>
  </si>
  <si>
    <t/>
  </si>
  <si>
    <t>CC-CZ:</t>
  </si>
  <si>
    <t>Místo:</t>
  </si>
  <si>
    <t xml:space="preserve"> </t>
  </si>
  <si>
    <t>Datum:</t>
  </si>
  <si>
    <t>18. 6. 2025</t>
  </si>
  <si>
    <t>Zadavatel:</t>
  </si>
  <si>
    <t>IČ:</t>
  </si>
  <si>
    <t>Karlovarská krajská nemocnice, a. s., Nemocnice Ch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</si>
  <si>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</si>
  <si>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</si>
  <si>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</si>
  <si>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</si>
  <si>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</si>
  <si>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</si>
  <si>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</si>
  <si>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</si>
  <si>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</si>
  <si>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</si>
  <si>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</si>
  <si>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</si>
  <si>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</si>
  <si>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</si>
  <si>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</si>
  <si>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</si>
  <si>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</si>
  <si>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</si>
  <si>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</si>
  <si>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</si>
  <si>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</si>
  <si>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</si>
  <si>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</si>
  <si>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</si>
  <si>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</si>
  <si>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</si>
  <si>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</si>
  <si>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</si>
  <si>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</si>
  <si>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</si>
  <si>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</si>
  <si>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</si>
  <si>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</si>
  <si>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</si>
  <si>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</si>
  <si>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</si>
  <si>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</si>
  <si>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</si>
  <si>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</si>
  <si>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</si>
  <si>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</si>
  <si>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</si>
  <si>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</si>
  <si>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</si>
  <si>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</si>
  <si>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</si>
  <si>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</si>
  <si>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</si>
  <si>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Vnější stavební úpravy</t>
  </si>
  <si>
    <t>STA</t>
  </si>
  <si>
    <t>1</t>
  </si>
  <si>
    <t>{ef0608bd-d53e-437c-adac-c030e1e6c1e6}</t>
  </si>
  <si>
    <t>2</t>
  </si>
  <si>
    <t>02</t>
  </si>
  <si>
    <t>Hromosvod</t>
  </si>
  <si>
    <t>{561b2eff-5fc2-49e6-935c-37cfa3dbdd00}</t>
  </si>
  <si>
    <t>KRYCÍ LIST SOUPISU PRACÍ</t>
  </si>
  <si>
    <t>Objekt:</t>
  </si>
  <si>
    <t>01 - Vnější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</si>
  <si>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</si>
  <si>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</si>
  <si>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</si>
  <si>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</si>
  <si>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</si>
  <si>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</si>
  <si>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</si>
  <si>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</si>
  <si>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</si>
  <si>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</si>
  <si>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</si>
  <si>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</si>
  <si>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</si>
  <si>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741 - Elektroinstalace - silnoproud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</si>
  <si>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</si>
  <si>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</si>
  <si>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</si>
  <si>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</si>
  <si>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</si>
  <si>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</si>
  <si>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</si>
  <si>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</si>
  <si>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</si>
  <si>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</si>
  <si>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</si>
  <si>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</si>
  <si>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</si>
  <si>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</si>
  <si>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</si>
  <si>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</si>
  <si>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</si>
  <si>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</si>
  <si>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</si>
  <si>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</si>
  <si>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</si>
  <si>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</si>
  <si>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</si>
  <si>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</si>
  <si>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</si>
  <si>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</si>
  <si>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</si>
  <si>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</si>
  <si>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</si>
  <si>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</si>
  <si>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</si>
  <si>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</si>
  <si>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CS ÚRS 2025 01</t>
  </si>
  <si>
    <t>4</t>
  </si>
  <si>
    <t>-1672417823</t>
  </si>
  <si>
    <t>Online PSC</t>
  </si>
  <si>
    <t>https://podminky.urs.cz/item/CS_URS_2025_01/132251101</t>
  </si>
  <si>
    <t>VV</t>
  </si>
  <si>
    <t>"základové pasy pod rampu" (1,7*0,5*1)*4</t>
  </si>
  <si>
    <t>"základová pas pod schody" (1,7*0,3*1)*1</t>
  </si>
  <si>
    <t>Součet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</si>
  <si>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</si>
  <si>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</si>
  <si>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-423143157</t>
  </si>
  <si>
    <t>https://podminky.urs.cz/item/CS_URS_2025_01/162751113</t>
  </si>
  <si>
    <t>P</t>
  </si>
  <si>
    <t>Poznámka k položce:_x000d_
Skládka Chocovice</t>
  </si>
  <si>
    <t>3</t>
  </si>
  <si>
    <t>171201231</t>
  </si>
  <si>
    <t>Poplatek za uložení stavebního odpadu na recyklační skládce (skládkovné) zeminy a kamení zatříděného do Katalogu odpadů pod kódem 17 05 04</t>
  </si>
  <si>
    <t>t</t>
  </si>
  <si>
    <t>-715680903</t>
  </si>
  <si>
    <t>https://podminky.urs.cz/item/CS_URS_2025_01/171201231</t>
  </si>
  <si>
    <t>3,91*1,8 'Přepočtené koeficientem množství</t>
  </si>
  <si>
    <t>171251201</t>
  </si>
  <si>
    <t>Uložení sypaniny na skládky nebo meziskládky bez hutnění s upravením uložené sypaniny do předepsaného tvaru</t>
  </si>
  <si>
    <t>855462822</t>
  </si>
  <si>
    <t>https://podminky.urs.cz/item/CS_URS_2025_01/171251201</t>
  </si>
  <si>
    <t>Zakládání</t>
  </si>
  <si>
    <t>5</t>
  </si>
  <si>
    <t>271572211</t>
  </si>
  <si>
    <t>Podsyp pod základové konstrukce se zhutněním a urovnáním povrchu ze štěrkopísku netříděného</t>
  </si>
  <si>
    <t>792784347</t>
  </si>
  <si>
    <t>https://podminky.urs.cz/item/CS_URS_2025_01/271572211</t>
  </si>
  <si>
    <t>"základové pasy pod rampu" (1,7*0,5*0,1)*4</t>
  </si>
  <si>
    <t>"základová pas pod schody" (1,7*0,3*0,1)*1</t>
  </si>
  <si>
    <t>6</t>
  </si>
  <si>
    <t>274313811</t>
  </si>
  <si>
    <t>Základy z betonu prostého pasy betonu kamenem neprokládaného tř. C 25/30</t>
  </si>
  <si>
    <t>308638568</t>
  </si>
  <si>
    <t>https://podminky.urs.cz/item/CS_URS_2025_01/274313811</t>
  </si>
  <si>
    <t>"základové pasy pod rampu" (1,7*0,5*0,9)*4</t>
  </si>
  <si>
    <t>"základová pas pod schody" (1,7*0,3*0,9)*1</t>
  </si>
  <si>
    <t>7</t>
  </si>
  <si>
    <t>274351121</t>
  </si>
  <si>
    <t>Bednění základů pasů rovné zřízení</t>
  </si>
  <si>
    <t>m2</t>
  </si>
  <si>
    <t>1669076547</t>
  </si>
  <si>
    <t>https://podminky.urs.cz/item/CS_URS_2025_01/274351121</t>
  </si>
  <si>
    <t>"základové pasy pod rampu" (1,66*0,5*1)*4</t>
  </si>
  <si>
    <t>"základová pas pod schody" (1,66*0,3*1)*1</t>
  </si>
  <si>
    <t>8</t>
  </si>
  <si>
    <t>274351122</t>
  </si>
  <si>
    <t>Bednění základů pasů rovné odstranění</t>
  </si>
  <si>
    <t>228578630</t>
  </si>
  <si>
    <t>https://podminky.urs.cz/item/CS_URS_2025_01/274351122</t>
  </si>
  <si>
    <t>9</t>
  </si>
  <si>
    <t>274364171</t>
  </si>
  <si>
    <t>Základové kostry z betonářské oceli pasů potažení boků svislých nebo šikmých hustým drátěným pletivem nahrazujícím bednění, s jeho dodáním s povrchem matným</t>
  </si>
  <si>
    <t>711041952</t>
  </si>
  <si>
    <t>https://podminky.urs.cz/item/CS_URS_2025_01/274364171</t>
  </si>
  <si>
    <t>(1,66*2+0,5*2)*1*4</t>
  </si>
  <si>
    <t>(1,66*2+0,3*2)*1*1</t>
  </si>
  <si>
    <t>Svislé a kompletní konstrukce</t>
  </si>
  <si>
    <t>10</t>
  </si>
  <si>
    <t>310271081</t>
  </si>
  <si>
    <t>Zazdívka otvorů ve zdivu nadzákladovém pórobetonovými tvárnicemi plochy přes 1 do 4 m2, tl. zdiva 375 mm, pevnost tvárnic do P2</t>
  </si>
  <si>
    <t>1241927523</t>
  </si>
  <si>
    <t>https://podminky.urs.cz/item/CS_URS_2025_01/310271081</t>
  </si>
  <si>
    <t>"stávající luxferová okna" (1,7*1)*3</t>
  </si>
  <si>
    <t>Úpravy povrchů, podlahy a osazování výplní</t>
  </si>
  <si>
    <t>11</t>
  </si>
  <si>
    <t>622135011</t>
  </si>
  <si>
    <t>Vyrovnání nerovností podkladu vnějších omítaných ploch tmelem, tl. do 2 mm stěn</t>
  </si>
  <si>
    <t>-133706357</t>
  </si>
  <si>
    <t>https://podminky.urs.cz/item/CS_URS_2025_01/622135011</t>
  </si>
  <si>
    <t>622151021</t>
  </si>
  <si>
    <t>Penetrační nátěr vnějších pastovitých tenkovrstvých omítek mozaikových akrylátový stěn</t>
  </si>
  <si>
    <t>-800699275</t>
  </si>
  <si>
    <t>https://podminky.urs.cz/item/CS_URS_2025_01/622151021</t>
  </si>
  <si>
    <t>13</t>
  </si>
  <si>
    <t>622321121</t>
  </si>
  <si>
    <t>Omítka vápenocementová vnějších ploch nanášená ručně jednovrstvá, tloušťky do 15 mm hladká stěn</t>
  </si>
  <si>
    <t>938180901</t>
  </si>
  <si>
    <t>https://podminky.urs.cz/item/CS_URS_2025_01/622321121</t>
  </si>
  <si>
    <t>(6,06*2+11,5*2)*4,6</t>
  </si>
  <si>
    <t>"dveře" (-0,85*1,96)*3</t>
  </si>
  <si>
    <t>14</t>
  </si>
  <si>
    <t>622325101</t>
  </si>
  <si>
    <t>Oprava vápenocementové omítky vnějších ploch stupně členitosti 1 hladké stěn, v rozsahu opravované plochy do 10%</t>
  </si>
  <si>
    <t>-1793397386</t>
  </si>
  <si>
    <t>https://podminky.urs.cz/item/CS_URS_2025_01/622325101</t>
  </si>
  <si>
    <t>15</t>
  </si>
  <si>
    <t>622511112</t>
  </si>
  <si>
    <t>Omítka tenkovrstvá akrylátová vnějších ploch probarvená bez penetrace mozaiková střednězrnná stěn</t>
  </si>
  <si>
    <t>-1240390575</t>
  </si>
  <si>
    <t>https://podminky.urs.cz/item/CS_URS_2025_01/622511112</t>
  </si>
  <si>
    <t>(6,06*2+11,5*2)*0,9</t>
  </si>
  <si>
    <t>16</t>
  </si>
  <si>
    <t>629135101</t>
  </si>
  <si>
    <t>Vyrovnávací vrstva z cementové malty pod klempířskými prvky šířky do 150 mm</t>
  </si>
  <si>
    <t>m</t>
  </si>
  <si>
    <t>-597045977</t>
  </si>
  <si>
    <t>https://podminky.urs.cz/item/CS_URS_2025_01/629135101</t>
  </si>
  <si>
    <t>17</t>
  </si>
  <si>
    <t>629991011</t>
  </si>
  <si>
    <t>Zakrytí vnějších ploch před znečištěním včetně pozdějšího odkrytí výplní otvorů a svislých ploch fólií přilepenou lepící páskou</t>
  </si>
  <si>
    <t>-213120309</t>
  </si>
  <si>
    <t>https://podminky.urs.cz/item/CS_URS_2025_01/629991011</t>
  </si>
  <si>
    <t>"okna" 1*1*3</t>
  </si>
  <si>
    <t>"dveře" 0,86*1,96*3</t>
  </si>
  <si>
    <t>18</t>
  </si>
  <si>
    <t>629995101</t>
  </si>
  <si>
    <t>Očištění vnějších ploch tlakovou vodou omytím tlakovou vodou</t>
  </si>
  <si>
    <t>-1986496681</t>
  </si>
  <si>
    <t>https://podminky.urs.cz/item/CS_URS_2025_01/629995101</t>
  </si>
  <si>
    <t>Ostatní konstrukce a práce, bourání</t>
  </si>
  <si>
    <t>19</t>
  </si>
  <si>
    <t>941211111</t>
  </si>
  <si>
    <t>Lešení řadové rámové lehké pracovní s podlahami s provozním zatížením tř. 3 do 200 kg/m2 šířky tř. SW06 od 0,6 do 0,9 m výšky do 10 m montáž</t>
  </si>
  <si>
    <t>1433161291</t>
  </si>
  <si>
    <t>https://podminky.urs.cz/item/CS_URS_2025_01/941211111</t>
  </si>
  <si>
    <t>(6*2+12*2)*4,6</t>
  </si>
  <si>
    <t>20</t>
  </si>
  <si>
    <t>941211211</t>
  </si>
  <si>
    <t>Lešení řadové rámové lehké pracovní s podlahami s provozním zatížením tř. 3 do 200 kg/m2 šířky tř. SW06 od 0,6 do 0,9 m výšky do 10 m příplatek za každý den použití</t>
  </si>
  <si>
    <t>1828034362</t>
  </si>
  <si>
    <t>https://podminky.urs.cz/item/CS_URS_2025_01/941211211</t>
  </si>
  <si>
    <t>165,6*30</t>
  </si>
  <si>
    <t>941211811</t>
  </si>
  <si>
    <t>Lešení řadové rámové lehké pracovní s podlahami s provozním zatížením tř. 3 do 200 kg/m2 šířky tř. SW06 od 0,6 do 0,9 m výšky do 10 m demontáž</t>
  </si>
  <si>
    <t>-1204213655</t>
  </si>
  <si>
    <t>https://podminky.urs.cz/item/CS_URS_2025_01/941211811</t>
  </si>
  <si>
    <t>22</t>
  </si>
  <si>
    <t>944511111</t>
  </si>
  <si>
    <t>Síť ochranná zavěšená na konstrukci lešení z textilie z umělých vláken montáž</t>
  </si>
  <si>
    <t>-1375281707</t>
  </si>
  <si>
    <t>https://podminky.urs.cz/item/CS_URS_2025_01/944511111</t>
  </si>
  <si>
    <t>23</t>
  </si>
  <si>
    <t>944511211</t>
  </si>
  <si>
    <t>Síť ochranná zavěšená na konstrukci lešení z textilie z umělých vláken příplatek k ceně za každý den použití</t>
  </si>
  <si>
    <t>1503387645</t>
  </si>
  <si>
    <t>https://podminky.urs.cz/item/CS_URS_2025_01/944511211</t>
  </si>
  <si>
    <t>24</t>
  </si>
  <si>
    <t>944511811</t>
  </si>
  <si>
    <t>Síť ochranná zavěšená na konstrukci lešení z textilie z umělých vláken demontáž</t>
  </si>
  <si>
    <t>-892422085</t>
  </si>
  <si>
    <t>https://podminky.urs.cz/item/CS_URS_2025_01/944511811</t>
  </si>
  <si>
    <t>25</t>
  </si>
  <si>
    <t>949101112</t>
  </si>
  <si>
    <t>Lešení pomocné pracovní pro objekty pozemních staveb pro zatížení do 150 kg/m2, o výšce lešeňové podlahy přes 1,9 do 3,5 m</t>
  </si>
  <si>
    <t>1017739548</t>
  </si>
  <si>
    <t>https://podminky.urs.cz/item/CS_URS_2025_01/949101112</t>
  </si>
  <si>
    <t>(5*3,3)*3</t>
  </si>
  <si>
    <t>26</t>
  </si>
  <si>
    <t>962021104R</t>
  </si>
  <si>
    <t>Bouráníí zdiva a pilířů z kamene nebo cihel</t>
  </si>
  <si>
    <t>-2036396755</t>
  </si>
  <si>
    <t>"pod stávající rampou" (0,4*0,4*0,9)*4</t>
  </si>
  <si>
    <t>27</t>
  </si>
  <si>
    <t>962081131</t>
  </si>
  <si>
    <t>Bourání příček nebo přizdívek ze skleněných tvárnic, tl. do 100 mm</t>
  </si>
  <si>
    <t>-1532764670</t>
  </si>
  <si>
    <t>https://podminky.urs.cz/item/CS_URS_2025_01/962081131</t>
  </si>
  <si>
    <t>"luxfery" (2,7*1)*3</t>
  </si>
  <si>
    <t>28</t>
  </si>
  <si>
    <t>963051103R</t>
  </si>
  <si>
    <t>Bourání železobetonových ramp</t>
  </si>
  <si>
    <t>1637245268</t>
  </si>
  <si>
    <t>11,5*1,46*0,2</t>
  </si>
  <si>
    <t>29</t>
  </si>
  <si>
    <t>968072455</t>
  </si>
  <si>
    <t>Vybourání kovových rámů oken s křídly, dveřních zárubní, vrat, stěn, ostění nebo obkladů dveřních zárubní, plochy do 2 m2</t>
  </si>
  <si>
    <t>-2059551813</t>
  </si>
  <si>
    <t>https://podminky.urs.cz/item/CS_URS_2025_01/968072455</t>
  </si>
  <si>
    <t>"dveře" (0,85*1,96)*3</t>
  </si>
  <si>
    <t>30</t>
  </si>
  <si>
    <t>976072221</t>
  </si>
  <si>
    <t>Vybourání kovových madel, zábradlí, dvířek, zděří, kotevních želez komínových a topných dvířek, ventilací apod., plochy do 0,30 m2, ze zdiva cihelného nebo kamenného</t>
  </si>
  <si>
    <t>kus</t>
  </si>
  <si>
    <t>1533857501</t>
  </si>
  <si>
    <t>https://podminky.urs.cz/item/CS_URS_2025_01/976072221</t>
  </si>
  <si>
    <t>Poznámka k položce:_x000d_
Zámečnické prvky na fasádě</t>
  </si>
  <si>
    <t>31</t>
  </si>
  <si>
    <t>978015321</t>
  </si>
  <si>
    <t>Otlučení vápenných nebo vápenocementových omítek vnějších ploch s vyškrabáním spar a s očištěním zdiva stupně členitosti 1 a 2, v rozsahu do 10 %</t>
  </si>
  <si>
    <t>1863723682</t>
  </si>
  <si>
    <t>https://podminky.urs.cz/item/CS_URS_2025_01/978015321</t>
  </si>
  <si>
    <t>32</t>
  </si>
  <si>
    <t>993111111</t>
  </si>
  <si>
    <t>Dovoz a odvoz lešení včetně naložení a složení řadového, na vzdálenost do 10 km</t>
  </si>
  <si>
    <t>229730492</t>
  </si>
  <si>
    <t>https://podminky.urs.cz/item/CS_URS_2025_01/993111111</t>
  </si>
  <si>
    <t>997</t>
  </si>
  <si>
    <t>Doprava suti a vybouraných hmot</t>
  </si>
  <si>
    <t>33</t>
  </si>
  <si>
    <t>997006014</t>
  </si>
  <si>
    <t>Úprava stavebního odpadu pytlování nebezpečného odpadu s obsahem azbestu z vlnitých tabulí</t>
  </si>
  <si>
    <t>111858032</t>
  </si>
  <si>
    <t>https://podminky.urs.cz/item/CS_URS_2025_01/997006014</t>
  </si>
  <si>
    <t>34</t>
  </si>
  <si>
    <t>997013211</t>
  </si>
  <si>
    <t>Vnitrostaveništní doprava suti a vybouraných hmot vodorovně do 50 m s naložením ručně pro budovy a haly výšky do 6 m</t>
  </si>
  <si>
    <t>2066800538</t>
  </si>
  <si>
    <t>https://podminky.urs.cz/item/CS_URS_2025_01/997013211</t>
  </si>
  <si>
    <t>35</t>
  </si>
  <si>
    <t>997013501</t>
  </si>
  <si>
    <t>Odvoz suti a vybouraných hmot na skládku nebo meziskládku se složením, na vzdálenost do 1 km</t>
  </si>
  <si>
    <t>2087032586</t>
  </si>
  <si>
    <t>https://podminky.urs.cz/item/CS_URS_2025_01/997013501</t>
  </si>
  <si>
    <t>36</t>
  </si>
  <si>
    <t>997013509</t>
  </si>
  <si>
    <t>Odvoz suti a vybouraných hmot na skládku nebo meziskládku se složením, na vzdálenost Příplatek k ceně za každý další započatý 1 km přes 1 km</t>
  </si>
  <si>
    <t>-48067352</t>
  </si>
  <si>
    <t>https://podminky.urs.cz/item/CS_URS_2025_01/997013509</t>
  </si>
  <si>
    <t>12,99*4,8 'Přepočtené koeficientem množství</t>
  </si>
  <si>
    <t>37</t>
  </si>
  <si>
    <t>997013804</t>
  </si>
  <si>
    <t>Poplatek za uložení stavebního odpadu na skládce (skládkovné) ze skla zatříděného do Katalogu odpadů pod kódem 17 02 02</t>
  </si>
  <si>
    <t>987259586</t>
  </si>
  <si>
    <t>https://podminky.urs.cz/item/CS_URS_2025_01/997013804</t>
  </si>
  <si>
    <t>38</t>
  </si>
  <si>
    <t>997013821</t>
  </si>
  <si>
    <t>Poplatek za uložení stavebního odpadu na skládce (skládkovné) ze stavebních materiálů obsahujících azbest zatříděných do Katalogu odpadů pod kódem 17 06 05</t>
  </si>
  <si>
    <t>1080906426</t>
  </si>
  <si>
    <t>https://podminky.urs.cz/item/CS_URS_2025_01/997013821</t>
  </si>
  <si>
    <t>39</t>
  </si>
  <si>
    <t>997013862</t>
  </si>
  <si>
    <t>Poplatek za uložení stavebního odpadu na recyklační skládce (skládkovné) z armovaného betonu zatříděného do Katalogu odpadů pod kódem 17 01 01</t>
  </si>
  <si>
    <t>-1877440903</t>
  </si>
  <si>
    <t>https://podminky.urs.cz/item/CS_URS_2025_01/997013862</t>
  </si>
  <si>
    <t>40</t>
  </si>
  <si>
    <t>997013871</t>
  </si>
  <si>
    <t>Poplatek za uložení stavebního odpadu na recyklační skládce (skládkovné) směsného stavebního a demoličního zatříděného do Katalogu odpadů pod kódem 17 09 04</t>
  </si>
  <si>
    <t>-578758278</t>
  </si>
  <si>
    <t>https://podminky.urs.cz/item/CS_URS_2025_01/997013871</t>
  </si>
  <si>
    <t>998</t>
  </si>
  <si>
    <t>Přesun hmot</t>
  </si>
  <si>
    <t>41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</si>
  <si>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</si>
  <si>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</si>
  <si>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2055028591</t>
  </si>
  <si>
    <t>https://podminky.urs.cz/item/CS_URS_2025_01/998011001</t>
  </si>
  <si>
    <t>PSV</t>
  </si>
  <si>
    <t>Práce a dodávky PSV</t>
  </si>
  <si>
    <t>741</t>
  </si>
  <si>
    <t>Elektroinstalace - silnoproud</t>
  </si>
  <si>
    <t>42</t>
  </si>
  <si>
    <t>7414218001R</t>
  </si>
  <si>
    <t>Demontáž hromosvodného vedení bez zachování, průměru do 8 mm</t>
  </si>
  <si>
    <t>soubor</t>
  </si>
  <si>
    <t>2185219</t>
  </si>
  <si>
    <t>763</t>
  </si>
  <si>
    <t>Konstrukce suché výstavby</t>
  </si>
  <si>
    <t>43</t>
  </si>
  <si>
    <t>763131714</t>
  </si>
  <si>
    <t>Podhled ze sádrokartonových desek ostatní práce a konstrukce na podhledech ze sádrokartonových desek základní penetrační nátěr</t>
  </si>
  <si>
    <t>578129759</t>
  </si>
  <si>
    <t>https://podminky.urs.cz/item/CS_URS_2025_01/763131714</t>
  </si>
  <si>
    <t>44</t>
  </si>
  <si>
    <t>763132411</t>
  </si>
  <si>
    <t>Podhled ze sádrokartonových desek - samostatný požární předěl dvouvrstvá nosná konstrukce z ocelových profilů UA, CD s oboustrannou požární odolností, celoplošná izolace jednoduše opláštěná deskou protipožární DF tl. 15 mm, bez TI, EI Z/S 15/30</t>
  </si>
  <si>
    <t>-1515813855</t>
  </si>
  <si>
    <t>https://podminky.urs.cz/item/CS_URS_2025_01/763132411</t>
  </si>
  <si>
    <t>16,77+16,49+16,77</t>
  </si>
  <si>
    <t>45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</si>
  <si>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</si>
  <si>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</si>
  <si>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%</t>
  </si>
  <si>
    <t>1377587688</t>
  </si>
  <si>
    <t>https://podminky.urs.cz/item/CS_URS_2025_01/998763511</t>
  </si>
  <si>
    <t>764</t>
  </si>
  <si>
    <t>Konstrukce klempířské</t>
  </si>
  <si>
    <t>46</t>
  </si>
  <si>
    <t>764004801</t>
  </si>
  <si>
    <t>Demontáž klempířských konstrukcí žlabu podokapního do suti</t>
  </si>
  <si>
    <t>-1180266971</t>
  </si>
  <si>
    <t>https://podminky.urs.cz/item/CS_URS_2025_01/764004801</t>
  </si>
  <si>
    <t>12*2</t>
  </si>
  <si>
    <t>47</t>
  </si>
  <si>
    <t>764004861</t>
  </si>
  <si>
    <t>Demontáž klempířských konstrukcí svodu do suti</t>
  </si>
  <si>
    <t>2135754019</t>
  </si>
  <si>
    <t>https://podminky.urs.cz/item/CS_URS_2025_01/764004861</t>
  </si>
  <si>
    <t>4,7*2</t>
  </si>
  <si>
    <t>48</t>
  </si>
  <si>
    <t>764206105</t>
  </si>
  <si>
    <t>Montáž oplechování parapetů rovných, bez rohů, rozvinuté šířky do 400 mm</t>
  </si>
  <si>
    <t>-1554384826</t>
  </si>
  <si>
    <t>https://podminky.urs.cz/item/CS_URS_2025_01/764206105</t>
  </si>
  <si>
    <t>49</t>
  </si>
  <si>
    <t>M</t>
  </si>
  <si>
    <t>19420820</t>
  </si>
  <si>
    <t>plech hliníkový extrudovaný tl 1,2 mm š. 210 mm</t>
  </si>
  <si>
    <t>1819733553</t>
  </si>
  <si>
    <t>50</t>
  </si>
  <si>
    <t>60760794101R</t>
  </si>
  <si>
    <t>koncovka PVC k parapetům</t>
  </si>
  <si>
    <t>-1819895193</t>
  </si>
  <si>
    <t>51</t>
  </si>
  <si>
    <t>764211634</t>
  </si>
  <si>
    <t>Oplechování střešních prvků z pozinkovaného plechu s povrchovou úpravou hřebene nevětraného s použitím hřebenového plechu rš 330 mm</t>
  </si>
  <si>
    <t>1957274870</t>
  </si>
  <si>
    <t>https://podminky.urs.cz/item/CS_URS_2025_01/764211634</t>
  </si>
  <si>
    <t>52</t>
  </si>
  <si>
    <t>764212634</t>
  </si>
  <si>
    <t>Oplechování střešních prvků z pozinkovaného plechu s povrchovou úpravou štítu závětrnou lištou rš 330 mm</t>
  </si>
  <si>
    <t>335947995</t>
  </si>
  <si>
    <t>https://podminky.urs.cz/item/CS_URS_2025_01/764212634</t>
  </si>
  <si>
    <t>3,76*4</t>
  </si>
  <si>
    <t>53</t>
  </si>
  <si>
    <t>764212663</t>
  </si>
  <si>
    <t>Oplechování střešních prvků z pozinkovaného plechu s povrchovou úpravou okapu střechy rovné okapovým plechem rš 250 mm</t>
  </si>
  <si>
    <t>1623049563</t>
  </si>
  <si>
    <t>https://podminky.urs.cz/item/CS_URS_2025_01/764212663</t>
  </si>
  <si>
    <t>11,7*2</t>
  </si>
  <si>
    <t>54</t>
  </si>
  <si>
    <t>764511601</t>
  </si>
  <si>
    <t>Žlab podokapní z pozinkovaného plechu s povrchovou úpravou včetně háků a čel půlkruhový do rš 280 mm</t>
  </si>
  <si>
    <t>2126062472</t>
  </si>
  <si>
    <t>https://podminky.urs.cz/item/CS_URS_2025_01/764511601</t>
  </si>
  <si>
    <t>55</t>
  </si>
  <si>
    <t>764518622</t>
  </si>
  <si>
    <t>Svod z pozinkovaného plechu s upraveným povrchem včetně objímek, kolen a odskoků kruhový, průměru 100 mm</t>
  </si>
  <si>
    <t>103781909</t>
  </si>
  <si>
    <t>https://podminky.urs.cz/item/CS_URS_2025_01/764518622</t>
  </si>
  <si>
    <t>56</t>
  </si>
  <si>
    <t>998764311</t>
  </si>
  <si>
    <t>Přesun hmot pro konstrukce klempířské stanovený procentní sazbou (%) z ceny vodorovná dopravní vzdálenost do 50 m ruční (bez užtití mechanizace) v objektech výšky do 6 m</t>
  </si>
  <si>
    <t>396035558</t>
  </si>
  <si>
    <t>https://podminky.urs.cz/item/CS_URS_2025_01/998764311</t>
  </si>
  <si>
    <t>765</t>
  </si>
  <si>
    <t>Krytina skládaná</t>
  </si>
  <si>
    <t>57</t>
  </si>
  <si>
    <t>765131857</t>
  </si>
  <si>
    <t>Demontáž azbestocementové krytiny vlnité sklonu do 30° do suti</t>
  </si>
  <si>
    <t>-1537451194</t>
  </si>
  <si>
    <t>https://podminky.urs.cz/item/CS_URS_2025_01/765131857</t>
  </si>
  <si>
    <t>(11,7*3,76)*2</t>
  </si>
  <si>
    <t>58</t>
  </si>
  <si>
    <t>998765311</t>
  </si>
  <si>
    <t>Přesun hmot pro krytiny skládané stanovený procentní sazbou (%) z ceny vodorovná dopravní vzdálenost do 50 m ruční (bez užití mechanizace) na objektech výšky do 6 m</t>
  </si>
  <si>
    <t>-166593957</t>
  </si>
  <si>
    <t>https://podminky.urs.cz/item/CS_URS_2025_01/998765311</t>
  </si>
  <si>
    <t>766</t>
  </si>
  <si>
    <t>Konstrukce truhlářské</t>
  </si>
  <si>
    <t>59</t>
  </si>
  <si>
    <t>766622131</t>
  </si>
  <si>
    <t>Montáž oken plastových včetně montáže rámu plochy přes 1 m2 otevíravých do zdiva, výšky do 1,5 m</t>
  </si>
  <si>
    <t>-431760737</t>
  </si>
  <si>
    <t>https://podminky.urs.cz/item/CS_URS_2025_01/766622131</t>
  </si>
  <si>
    <t>(1*1)*3</t>
  </si>
  <si>
    <t>60</t>
  </si>
  <si>
    <t>61140050</t>
  </si>
  <si>
    <t>okno plastové otevíravé/sklopné trojsklo do plochy 1m2 s pákovým otevíráním</t>
  </si>
  <si>
    <t>437965762</t>
  </si>
  <si>
    <t>61</t>
  </si>
  <si>
    <t>766660411</t>
  </si>
  <si>
    <t>Montáž vchodových dveří včetně rámu do zdiva jednokřídlových bez nadsvětlíku</t>
  </si>
  <si>
    <t>-1050646477</t>
  </si>
  <si>
    <t>https://podminky.urs.cz/item/CS_URS_2025_01/766660411</t>
  </si>
  <si>
    <t>62</t>
  </si>
  <si>
    <t>61140500</t>
  </si>
  <si>
    <t>dveře jednokřídlé plastové bílé plné max rozměru otvoru 2,42m2 bezpečnostní třídy RC2</t>
  </si>
  <si>
    <t>-1282175144</t>
  </si>
  <si>
    <t>(0,85*1,96)*3</t>
  </si>
  <si>
    <t>63</t>
  </si>
  <si>
    <t>998766311</t>
  </si>
  <si>
    <t>Přesun hmot pro konstrukce truhlářské stanovený procentní sazbou (%) z ceny vodorovná dopravní vzdálenost do 50 m ruční (bez užití mechanizace) v objektech výšky do 6 m</t>
  </si>
  <si>
    <t>1558226590</t>
  </si>
  <si>
    <t>https://podminky.urs.cz/item/CS_URS_2025_01/998766311</t>
  </si>
  <si>
    <t>767</t>
  </si>
  <si>
    <t>Konstrukce zámečnické</t>
  </si>
  <si>
    <t>64</t>
  </si>
  <si>
    <t>767210114</t>
  </si>
  <si>
    <t>Montáž schodnic ocelových rovných na ocelovou konstrukci svařováním</t>
  </si>
  <si>
    <t>-527627185</t>
  </si>
  <si>
    <t>https://podminky.urs.cz/item/CS_URS_2025_01/767210114</t>
  </si>
  <si>
    <t>1,3*2</t>
  </si>
  <si>
    <t>65</t>
  </si>
  <si>
    <t>13611238</t>
  </si>
  <si>
    <t>plech ocelový hladký jakost S235JR tl 15mm tabule</t>
  </si>
  <si>
    <t>-1939326566</t>
  </si>
  <si>
    <t>66</t>
  </si>
  <si>
    <t>767211011</t>
  </si>
  <si>
    <t xml:space="preserve">Montáž výrobků z kompozitů schodišťových stupňů z pochůzných skládaných roštů </t>
  </si>
  <si>
    <t>-1413572490</t>
  </si>
  <si>
    <t>https://podminky.urs.cz/item/CS_URS_2025_01/767211011</t>
  </si>
  <si>
    <t>67</t>
  </si>
  <si>
    <t>63126091</t>
  </si>
  <si>
    <t>stupeň schodišťový z kompozitních skládaných roštů 1000x300x25mm</t>
  </si>
  <si>
    <t>1022535578</t>
  </si>
  <si>
    <t>68</t>
  </si>
  <si>
    <t>767391112</t>
  </si>
  <si>
    <t>Montáž krytiny z tvarovaných plechů trapézových nebo vlnitých, uchycených šroubováním</t>
  </si>
  <si>
    <t>1107381641</t>
  </si>
  <si>
    <t>https://podminky.urs.cz/item/CS_URS_2025_01/767391112</t>
  </si>
  <si>
    <t>69</t>
  </si>
  <si>
    <t>15485161</t>
  </si>
  <si>
    <t>plech trapézový 20/130/1040 PE 35µm tl 0,5mm</t>
  </si>
  <si>
    <t>-1633782516</t>
  </si>
  <si>
    <t>87,984*1,05 'Přepočtené koeficientem množství</t>
  </si>
  <si>
    <t>70</t>
  </si>
  <si>
    <t>767590124</t>
  </si>
  <si>
    <t>Montáž podlahových konstrukcí podlahových roštů, podlah připevněných šroubováním</t>
  </si>
  <si>
    <t>350160133</t>
  </si>
  <si>
    <t>https://podminky.urs.cz/item/CS_URS_2025_01/767590124</t>
  </si>
  <si>
    <t>71</t>
  </si>
  <si>
    <t>553470108R</t>
  </si>
  <si>
    <t>rošt podlahový lisovaný PR-22/22-30/2 žárově zinkovaný, protiskluz velikost 890x1330 mm</t>
  </si>
  <si>
    <t>1296139373</t>
  </si>
  <si>
    <t>72</t>
  </si>
  <si>
    <t>767691822</t>
  </si>
  <si>
    <t>Ostatní práce - vyvěšení nebo zavěšení kovových křídel dveří, plochy do 2 m2</t>
  </si>
  <si>
    <t>884183079</t>
  </si>
  <si>
    <t>https://podminky.urs.cz/item/CS_URS_2025_01/767691822</t>
  </si>
  <si>
    <t>73</t>
  </si>
  <si>
    <t>767810113</t>
  </si>
  <si>
    <t>Montáž větracích mřížek ocelových čtyřhranných, průřezu přes 0,04 do 0,09 m2</t>
  </si>
  <si>
    <t>113807962</t>
  </si>
  <si>
    <t>https://podminky.urs.cz/item/CS_URS_2025_01/767810113</t>
  </si>
  <si>
    <t>74</t>
  </si>
  <si>
    <t>55341422</t>
  </si>
  <si>
    <t>průvětrník bez klapek se sítí 300x300mm</t>
  </si>
  <si>
    <t>-834457993</t>
  </si>
  <si>
    <t>75</t>
  </si>
  <si>
    <t>55341421</t>
  </si>
  <si>
    <t>průvětrník bez klapek se sítí 150x300mm</t>
  </si>
  <si>
    <t>-1862447929</t>
  </si>
  <si>
    <t>76</t>
  </si>
  <si>
    <t>767810811</t>
  </si>
  <si>
    <t>Demontáž větracích mřížek ocelových čtyřhranných neho kruhových</t>
  </si>
  <si>
    <t>1708353553</t>
  </si>
  <si>
    <t>https://podminky.urs.cz/item/CS_URS_2025_01/767810811</t>
  </si>
  <si>
    <t>77</t>
  </si>
  <si>
    <t>13010718</t>
  </si>
  <si>
    <t>ocel profilová jakost S235JR (11 375) průřez I (IPN) 160</t>
  </si>
  <si>
    <t>1648442115</t>
  </si>
  <si>
    <t>78</t>
  </si>
  <si>
    <t>767995114</t>
  </si>
  <si>
    <t>Montáž ostatních atypických zámečnických konstrukcí hmotnosti přes 20 do 50 kg</t>
  </si>
  <si>
    <t>kg</t>
  </si>
  <si>
    <t>-614930569</t>
  </si>
  <si>
    <t>https://podminky.urs.cz/item/CS_URS_2025_01/767995114</t>
  </si>
  <si>
    <t>"sloupky 2xU200 pod rampu" (2*1)*8*25,3</t>
  </si>
  <si>
    <t>"zábradlí rampy" 6,71*3,4</t>
  </si>
  <si>
    <t>79</t>
  </si>
  <si>
    <t>767995117</t>
  </si>
  <si>
    <t>Montáž ostatních atypických zámečnických konstrukcí hmotnosti přes 250 do 500 kg</t>
  </si>
  <si>
    <t>-1268095932</t>
  </si>
  <si>
    <t>https://podminky.urs.cz/item/CS_URS_2025_01/767995117</t>
  </si>
  <si>
    <t>"konstrukce rampy" (9,75*2+1,46*2)*25,3</t>
  </si>
  <si>
    <t>80</t>
  </si>
  <si>
    <t>13010826</t>
  </si>
  <si>
    <t>ocel profilová jakost S235JR (11 375) průřez U (UPN) 200</t>
  </si>
  <si>
    <t>-1709465677</t>
  </si>
  <si>
    <t>"konstrukce rampy" 0,567</t>
  </si>
  <si>
    <t>"sloupky pod rampu" 0,404</t>
  </si>
  <si>
    <t>0,971*1,08 'Přepočtené koeficientem množství</t>
  </si>
  <si>
    <t>81</t>
  </si>
  <si>
    <t>14550236</t>
  </si>
  <si>
    <t>profil ocelový svařovaný jakost S235 průřez čtvercový 40x40x3mm</t>
  </si>
  <si>
    <t>-1904860274</t>
  </si>
  <si>
    <t>0,0203703703703704*1,08 'Přepočtené koeficientem množství</t>
  </si>
  <si>
    <t>82</t>
  </si>
  <si>
    <t>14550124</t>
  </si>
  <si>
    <t>profil ocelový svařovaný jakost S235 průřez obdelníkový 40x20x3mm</t>
  </si>
  <si>
    <t>-282661690</t>
  </si>
  <si>
    <t>83</t>
  </si>
  <si>
    <t>341941001</t>
  </si>
  <si>
    <t>Nosné nebo spojovací svary ocelových doplňkových konstrukcí kromě betonářské oceli, tloušťky svaru do 10 mm</t>
  </si>
  <si>
    <t>-2129606783</t>
  </si>
  <si>
    <t>https://podminky.urs.cz/item/CS_URS_2025_01/341941001</t>
  </si>
  <si>
    <t>"sloupky pod rampu" (2*1)*8</t>
  </si>
  <si>
    <t>84</t>
  </si>
  <si>
    <t>628613611</t>
  </si>
  <si>
    <t>Žárové zinkování ponorem dílů ocelových konstrukcí hmotnosti dílců do 100 kg</t>
  </si>
  <si>
    <t>258628882</t>
  </si>
  <si>
    <t>https://podminky.urs.cz/item/CS_URS_2025_01/628613611</t>
  </si>
  <si>
    <t>85</t>
  </si>
  <si>
    <t>998767311</t>
  </si>
  <si>
    <t>Přesun hmot pro zámečnické konstrukce stanovený procentní sazbou (%) z ceny vodorovná dopravní vzdálenost do 50 m ruční (bez užití mechanizace) v objektech výšky do 6 m</t>
  </si>
  <si>
    <t>81124810</t>
  </si>
  <si>
    <t>https://podminky.urs.cz/item/CS_URS_2025_01/998767311</t>
  </si>
  <si>
    <t>783</t>
  </si>
  <si>
    <t>Dokončovací práce - nátěry</t>
  </si>
  <si>
    <t>86</t>
  </si>
  <si>
    <t>783301401</t>
  </si>
  <si>
    <t>Příprava podkladu zámečnických konstrukcí před provedením nátěru ometení</t>
  </si>
  <si>
    <t>-902896337</t>
  </si>
  <si>
    <t>https://podminky.urs.cz/item/CS_URS_2025_01/783301401</t>
  </si>
  <si>
    <t>87</t>
  </si>
  <si>
    <t>783306809</t>
  </si>
  <si>
    <t>Odstranění nátěrů ze zámečnických konstrukcí okartáčováním</t>
  </si>
  <si>
    <t>431344345</t>
  </si>
  <si>
    <t>https://podminky.urs.cz/item/CS_URS_2025_01/783306809</t>
  </si>
  <si>
    <t>88</t>
  </si>
  <si>
    <t>783324201</t>
  </si>
  <si>
    <t>Základní antikorozní nátěr zámečnických konstrukcí jednonásobný akrylátový</t>
  </si>
  <si>
    <t>309565469</t>
  </si>
  <si>
    <t>https://podminky.urs.cz/item/CS_URS_2025_01/783324201</t>
  </si>
  <si>
    <t>89</t>
  </si>
  <si>
    <t>783325101</t>
  </si>
  <si>
    <t>Mezinátěr zámečnických konstrukcí jednonásobný akrylátový</t>
  </si>
  <si>
    <t>385371614</t>
  </si>
  <si>
    <t>https://podminky.urs.cz/item/CS_URS_2025_01/783325101</t>
  </si>
  <si>
    <t>90</t>
  </si>
  <si>
    <t>783327101</t>
  </si>
  <si>
    <t>Krycí nátěr (email) zámečnických konstrukcí jednonásobný akrylátový</t>
  </si>
  <si>
    <t>-39430896</t>
  </si>
  <si>
    <t>https://podminky.urs.cz/item/CS_URS_2025_01/783327101</t>
  </si>
  <si>
    <t>Střešní nosníky I 160</t>
  </si>
  <si>
    <t>(3,76*8)*0,575</t>
  </si>
  <si>
    <t>(11,8*10)*0,575</t>
  </si>
  <si>
    <t>91</t>
  </si>
  <si>
    <t>783823135</t>
  </si>
  <si>
    <t>Penetrační nátěr omítek hladkých omítek hladkých, zrnitých tenkovrstvých nebo štukových stupně členitosti 1 a 2 silikonový</t>
  </si>
  <si>
    <t>-1469512852</t>
  </si>
  <si>
    <t>https://podminky.urs.cz/item/CS_URS_2025_01/783823135</t>
  </si>
  <si>
    <t>156,554-31,608</t>
  </si>
  <si>
    <t>92</t>
  </si>
  <si>
    <t>783827425</t>
  </si>
  <si>
    <t>Krycí (ochranný) nátěr omítek dvojnásobný hladkých omítek hladkých, zrnitých tenkovrstvých nebo štukových stupně členitosti 1 a 2 silikonový</t>
  </si>
  <si>
    <t>832585009</t>
  </si>
  <si>
    <t>https://podminky.urs.cz/item/CS_URS_2025_01/783827425</t>
  </si>
  <si>
    <t>93</t>
  </si>
  <si>
    <t>783897611</t>
  </si>
  <si>
    <t>Krycí (ochranný) nátěr omítek Příplatek k cenám za provádění barevného nátěru v odstínu středně sytém dvojnásobného</t>
  </si>
  <si>
    <t>-1834919668</t>
  </si>
  <si>
    <t>https://podminky.urs.cz/item/CS_URS_2025_01/783897611</t>
  </si>
  <si>
    <t>784</t>
  </si>
  <si>
    <t>Dokončovací práce - malby a tapety</t>
  </si>
  <si>
    <t>94</t>
  </si>
  <si>
    <t>784211111</t>
  </si>
  <si>
    <t>Malby z malířských směsí oděruvzdorných za mokra dvojnásobné, bílé za mokra oděruvzdorné velmi dobře v místnostech výšky do 3,80 m</t>
  </si>
  <si>
    <t>1058867246</t>
  </si>
  <si>
    <t>https://podminky.urs.cz/item/CS_URS_2025_01/784211111</t>
  </si>
  <si>
    <t>"SDK podhledy" 50,03</t>
  </si>
  <si>
    <t>VRN</t>
  </si>
  <si>
    <t>Vedlejší rozpočtové náklady</t>
  </si>
  <si>
    <t>VRN3</t>
  </si>
  <si>
    <t>Zařízení staveniště</t>
  </si>
  <si>
    <t>95</t>
  </si>
  <si>
    <t>030001000</t>
  </si>
  <si>
    <t>…</t>
  </si>
  <si>
    <t>1024</t>
  </si>
  <si>
    <t>1080456523</t>
  </si>
  <si>
    <t>https://podminky.urs.cz/item/CS_URS_2025_01/030001000</t>
  </si>
  <si>
    <t>VRN4</t>
  </si>
  <si>
    <t>Inženýrská činnost</t>
  </si>
  <si>
    <t>96</t>
  </si>
  <si>
    <t>045303000</t>
  </si>
  <si>
    <t>Koordinační činnost</t>
  </si>
  <si>
    <t>1724656000</t>
  </si>
  <si>
    <t>https://podminky.urs.cz/item/CS_URS_2025_01/045303000</t>
  </si>
  <si>
    <t>VRN6</t>
  </si>
  <si>
    <t>Územní vlivy</t>
  </si>
  <si>
    <t>97</t>
  </si>
  <si>
    <t>065103000</t>
  </si>
  <si>
    <t>Mimostaveništní doprava materiálů a výrobků</t>
  </si>
  <si>
    <t>-43732653</t>
  </si>
  <si>
    <t>https://podminky.urs.cz/item/CS_URS_2025_01/065103000</t>
  </si>
  <si>
    <t>02 - Hromosvod</t>
  </si>
  <si>
    <t>oddíl M21 - Montáže silnoproud:</t>
  </si>
  <si>
    <t>oddíl M21</t>
  </si>
  <si>
    <t>Montáže silnoproud:</t>
  </si>
  <si>
    <t>35442143</t>
  </si>
  <si>
    <t>pás zemnící 30x3,5mm nerez</t>
  </si>
  <si>
    <t>-1669018488</t>
  </si>
  <si>
    <t>Poznámka k položce:_x000d_
40 metrů</t>
  </si>
  <si>
    <t>35441077</t>
  </si>
  <si>
    <t>drát D 8mm AlMgSi</t>
  </si>
  <si>
    <t>1570605025</t>
  </si>
  <si>
    <t>Poznámka k položce:_x000d_
35 metrů</t>
  </si>
  <si>
    <t>R1</t>
  </si>
  <si>
    <t>Tyč zaváděcí nerez DEHN 104903</t>
  </si>
  <si>
    <t>ks</t>
  </si>
  <si>
    <t>919249232</t>
  </si>
  <si>
    <t>35441687</t>
  </si>
  <si>
    <t>podpěra vedení hromosvodu na plechovou krytinu, Cu</t>
  </si>
  <si>
    <t>1474534688</t>
  </si>
  <si>
    <t>35441672</t>
  </si>
  <si>
    <t>podpěra vedení hromosvodu do zdiva - 150mm, Cu</t>
  </si>
  <si>
    <t>1413473479</t>
  </si>
  <si>
    <t>35442037</t>
  </si>
  <si>
    <t>svorka uzemnění nerez křížová</t>
  </si>
  <si>
    <t>-1509824869</t>
  </si>
  <si>
    <t>35442034</t>
  </si>
  <si>
    <t>svorka uzemnění nerez zkušební, 81mm</t>
  </si>
  <si>
    <t>934295197</t>
  </si>
  <si>
    <t>34565001</t>
  </si>
  <si>
    <t>svorkovnice ekvipotenciální 160x60mm</t>
  </si>
  <si>
    <t>-1784020736</t>
  </si>
  <si>
    <t>35889522</t>
  </si>
  <si>
    <t>svodič přepětí - výměnný modul, 400V, varistor</t>
  </si>
  <si>
    <t>256272444</t>
  </si>
  <si>
    <t>R2</t>
  </si>
  <si>
    <t>Úprava - přepojení hlavního rozváděče</t>
  </si>
  <si>
    <t>kpl</t>
  </si>
  <si>
    <t>1183160732</t>
  </si>
  <si>
    <t>Poznámka k položce:_x000d_
Doplnění přepěťové ochrany, předrátování, včetně spoj. materiáluP_x000d_
PRÁCE, DODÁVKY</t>
  </si>
  <si>
    <t>132112121</t>
  </si>
  <si>
    <t>Hloubení zapažených rýh šířky do 800 mm v soudržných horninách třídy těžitelnosti I skupiny 1 a 2 ručně</t>
  </si>
  <si>
    <t>-1378642379</t>
  </si>
  <si>
    <t>132151101</t>
  </si>
  <si>
    <t>Hloubení rýh nezapažených š do 800 mm v hornině třídy těžitelnosti I skupiny 1 a 2 objem do 20 m3 strojně</t>
  </si>
  <si>
    <t>228558030</t>
  </si>
  <si>
    <t>174151101</t>
  </si>
  <si>
    <t>Zásyp jam, šachet rýh nebo kolem objektů sypaninou se zhutněním</t>
  </si>
  <si>
    <t>-655835882</t>
  </si>
  <si>
    <t>741410021</t>
  </si>
  <si>
    <t>Montáž pásku uzemňovacího průřezu do 120 mm2 v městské zástavbě v zemi</t>
  </si>
  <si>
    <t>1653621947</t>
  </si>
  <si>
    <t>741420001</t>
  </si>
  <si>
    <t>Montáž drát nebo lano hromosvodné svodové D do 10 mm s podpěrou</t>
  </si>
  <si>
    <t>650170220</t>
  </si>
  <si>
    <t>741420022</t>
  </si>
  <si>
    <t>Montáž svorka hromosvodná se 3 a více šrouby</t>
  </si>
  <si>
    <t>1586377320</t>
  </si>
  <si>
    <t>741450001</t>
  </si>
  <si>
    <t>Montáž svorkovnice hlavního pospojení</t>
  </si>
  <si>
    <t>-976196718</t>
  </si>
  <si>
    <t>741810001</t>
  </si>
  <si>
    <t>Celková prohlídka elektrického rozvodu a zařízení do 100 000,- Kč</t>
  </si>
  <si>
    <t>-331067251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</si>
</sst>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2251101" TargetMode="External" /><Relationship Id="rId2" Type="http://schemas.openxmlformats.org/officeDocument/2006/relationships/hyperlink" Target="https://podminky.urs.cz/item/CS_URS_2025_01/162751113" TargetMode="External" /><Relationship Id="rId3" Type="http://schemas.openxmlformats.org/officeDocument/2006/relationships/hyperlink" Target="https://podminky.urs.cz/item/CS_URS_2025_01/171201231" TargetMode="External" /><Relationship Id="rId4" Type="http://schemas.openxmlformats.org/officeDocument/2006/relationships/hyperlink" Target="https://podminky.urs.cz/item/CS_URS_2025_01/171251201" TargetMode="External" /><Relationship Id="rId5" Type="http://schemas.openxmlformats.org/officeDocument/2006/relationships/hyperlink" Target="https://podminky.urs.cz/item/CS_URS_2025_01/271572211" TargetMode="External" /><Relationship Id="rId6" Type="http://schemas.openxmlformats.org/officeDocument/2006/relationships/hyperlink" Target="https://podminky.urs.cz/item/CS_URS_2025_01/274313811" TargetMode="External" /><Relationship Id="rId7" Type="http://schemas.openxmlformats.org/officeDocument/2006/relationships/hyperlink" Target="https://podminky.urs.cz/item/CS_URS_2025_01/274351121" TargetMode="External" /><Relationship Id="rId8" Type="http://schemas.openxmlformats.org/officeDocument/2006/relationships/hyperlink" Target="https://podminky.urs.cz/item/CS_URS_2025_01/274351122" TargetMode="External" /><Relationship Id="rId9" Type="http://schemas.openxmlformats.org/officeDocument/2006/relationships/hyperlink" Target="https://podminky.urs.cz/item/CS_URS_2025_01/274364171" TargetMode="External" /><Relationship Id="rId10" Type="http://schemas.openxmlformats.org/officeDocument/2006/relationships/hyperlink" Target="https://podminky.urs.cz/item/CS_URS_2025_01/310271081" TargetMode="External" /><Relationship Id="rId11" Type="http://schemas.openxmlformats.org/officeDocument/2006/relationships/hyperlink" Target="https://podminky.urs.cz/item/CS_URS_2025_01/622135011" TargetMode="External" /><Relationship Id="rId12" Type="http://schemas.openxmlformats.org/officeDocument/2006/relationships/hyperlink" Target="https://podminky.urs.cz/item/CS_URS_2025_01/622151021" TargetMode="External" /><Relationship Id="rId13" Type="http://schemas.openxmlformats.org/officeDocument/2006/relationships/hyperlink" Target="https://podminky.urs.cz/item/CS_URS_2025_01/622321121" TargetMode="External" /><Relationship Id="rId14" Type="http://schemas.openxmlformats.org/officeDocument/2006/relationships/hyperlink" Target="https://podminky.urs.cz/item/CS_URS_2025_01/622325101" TargetMode="External" /><Relationship Id="rId15" Type="http://schemas.openxmlformats.org/officeDocument/2006/relationships/hyperlink" Target="https://podminky.urs.cz/item/CS_URS_2025_01/622511112" TargetMode="External" /><Relationship Id="rId16" Type="http://schemas.openxmlformats.org/officeDocument/2006/relationships/hyperlink" Target="https://podminky.urs.cz/item/CS_URS_2025_01/629135101" TargetMode="External" /><Relationship Id="rId17" Type="http://schemas.openxmlformats.org/officeDocument/2006/relationships/hyperlink" Target="https://podminky.urs.cz/item/CS_URS_2025_01/629991011" TargetMode="External" /><Relationship Id="rId18" Type="http://schemas.openxmlformats.org/officeDocument/2006/relationships/hyperlink" Target="https://podminky.urs.cz/item/CS_URS_2025_01/629995101" TargetMode="External" /><Relationship Id="rId19" Type="http://schemas.openxmlformats.org/officeDocument/2006/relationships/hyperlink" Target="https://podminky.urs.cz/item/CS_URS_2025_01/941211111" TargetMode="External" /><Relationship Id="rId20" Type="http://schemas.openxmlformats.org/officeDocument/2006/relationships/hyperlink" Target="https://podminky.urs.cz/item/CS_URS_2025_01/941211211" TargetMode="External" /><Relationship Id="rId21" Type="http://schemas.openxmlformats.org/officeDocument/2006/relationships/hyperlink" Target="https://podminky.urs.cz/item/CS_URS_2025_01/941211811" TargetMode="External" /><Relationship Id="rId22" Type="http://schemas.openxmlformats.org/officeDocument/2006/relationships/hyperlink" Target="https://podminky.urs.cz/item/CS_URS_2025_01/944511111" TargetMode="External" /><Relationship Id="rId23" Type="http://schemas.openxmlformats.org/officeDocument/2006/relationships/hyperlink" Target="https://podminky.urs.cz/item/CS_URS_2025_01/944511211" TargetMode="External" /><Relationship Id="rId24" Type="http://schemas.openxmlformats.org/officeDocument/2006/relationships/hyperlink" Target="https://podminky.urs.cz/item/CS_URS_2025_01/944511811" TargetMode="External" /><Relationship Id="rId25" Type="http://schemas.openxmlformats.org/officeDocument/2006/relationships/hyperlink" Target="https://podminky.urs.cz/item/CS_URS_2025_01/949101112" TargetMode="External" /><Relationship Id="rId26" Type="http://schemas.openxmlformats.org/officeDocument/2006/relationships/hyperlink" Target="https://podminky.urs.cz/item/CS_URS_2025_01/962081131" TargetMode="External" /><Relationship Id="rId27" Type="http://schemas.openxmlformats.org/officeDocument/2006/relationships/hyperlink" Target="https://podminky.urs.cz/item/CS_URS_2025_01/968072455" TargetMode="External" /><Relationship Id="rId28" Type="http://schemas.openxmlformats.org/officeDocument/2006/relationships/hyperlink" Target="https://podminky.urs.cz/item/CS_URS_2025_01/976072221" TargetMode="External" /><Relationship Id="rId29" Type="http://schemas.openxmlformats.org/officeDocument/2006/relationships/hyperlink" Target="https://podminky.urs.cz/item/CS_URS_2025_01/978015321" TargetMode="External" /><Relationship Id="rId30" Type="http://schemas.openxmlformats.org/officeDocument/2006/relationships/hyperlink" Target="https://podminky.urs.cz/item/CS_URS_2025_01/993111111" TargetMode="External" /><Relationship Id="rId31" Type="http://schemas.openxmlformats.org/officeDocument/2006/relationships/hyperlink" Target="https://podminky.urs.cz/item/CS_URS_2025_01/997006014" TargetMode="External" /><Relationship Id="rId32" Type="http://schemas.openxmlformats.org/officeDocument/2006/relationships/hyperlink" Target="https://podminky.urs.cz/item/CS_URS_2025_01/997013211" TargetMode="External" /><Relationship Id="rId33" Type="http://schemas.openxmlformats.org/officeDocument/2006/relationships/hyperlink" Target="https://podminky.urs.cz/item/CS_URS_2025_01/997013501" TargetMode="External" /><Relationship Id="rId34" Type="http://schemas.openxmlformats.org/officeDocument/2006/relationships/hyperlink" Target="https://podminky.urs.cz/item/CS_URS_2025_01/997013509" TargetMode="External" /><Relationship Id="rId35" Type="http://schemas.openxmlformats.org/officeDocument/2006/relationships/hyperlink" Target="https://podminky.urs.cz/item/CS_URS_2025_01/997013804" TargetMode="External" /><Relationship Id="rId36" Type="http://schemas.openxmlformats.org/officeDocument/2006/relationships/hyperlink" Target="https://podminky.urs.cz/item/CS_URS_2025_01/997013821" TargetMode="External" /><Relationship Id="rId37" Type="http://schemas.openxmlformats.org/officeDocument/2006/relationships/hyperlink" Target="https://podminky.urs.cz/item/CS_URS_2025_01/997013862" TargetMode="External" /><Relationship Id="rId38" Type="http://schemas.openxmlformats.org/officeDocument/2006/relationships/hyperlink" Target="https://podminky.urs.cz/item/CS_URS_2025_01/997013871" TargetMode="External" /><Relationship Id="rId39" Type="http://schemas.openxmlformats.org/officeDocument/2006/relationships/hyperlink" Target="https://podminky.urs.cz/item/CS_URS_2025_01/998011001" TargetMode="External" /><Relationship Id="rId40" Type="http://schemas.openxmlformats.org/officeDocument/2006/relationships/hyperlink" Target="https://podminky.urs.cz/item/CS_URS_2025_01/763131714" TargetMode="External" /><Relationship Id="rId41" Type="http://schemas.openxmlformats.org/officeDocument/2006/relationships/hyperlink" Target="https://podminky.urs.cz/item/CS_URS_2025_01/763132411" TargetMode="External" /><Relationship Id="rId42" Type="http://schemas.openxmlformats.org/officeDocument/2006/relationships/hyperlink" Target="https://podminky.urs.cz/item/CS_URS_2025_01/998763511" TargetMode="External" /><Relationship Id="rId43" Type="http://schemas.openxmlformats.org/officeDocument/2006/relationships/hyperlink" Target="https://podminky.urs.cz/item/CS_URS_2025_01/764004801" TargetMode="External" /><Relationship Id="rId44" Type="http://schemas.openxmlformats.org/officeDocument/2006/relationships/hyperlink" Target="https://podminky.urs.cz/item/CS_URS_2025_01/764004861" TargetMode="External" /><Relationship Id="rId45" Type="http://schemas.openxmlformats.org/officeDocument/2006/relationships/hyperlink" Target="https://podminky.urs.cz/item/CS_URS_2025_01/764206105" TargetMode="External" /><Relationship Id="rId46" Type="http://schemas.openxmlformats.org/officeDocument/2006/relationships/hyperlink" Target="https://podminky.urs.cz/item/CS_URS_2025_01/764211634" TargetMode="External" /><Relationship Id="rId47" Type="http://schemas.openxmlformats.org/officeDocument/2006/relationships/hyperlink" Target="https://podminky.urs.cz/item/CS_URS_2025_01/764212634" TargetMode="External" /><Relationship Id="rId48" Type="http://schemas.openxmlformats.org/officeDocument/2006/relationships/hyperlink" Target="https://podminky.urs.cz/item/CS_URS_2025_01/764212663" TargetMode="External" /><Relationship Id="rId49" Type="http://schemas.openxmlformats.org/officeDocument/2006/relationships/hyperlink" Target="https://podminky.urs.cz/item/CS_URS_2025_01/764511601" TargetMode="External" /><Relationship Id="rId50" Type="http://schemas.openxmlformats.org/officeDocument/2006/relationships/hyperlink" Target="https://podminky.urs.cz/item/CS_URS_2025_01/764518622" TargetMode="External" /><Relationship Id="rId51" Type="http://schemas.openxmlformats.org/officeDocument/2006/relationships/hyperlink" Target="https://podminky.urs.cz/item/CS_URS_2025_01/998764311" TargetMode="External" /><Relationship Id="rId52" Type="http://schemas.openxmlformats.org/officeDocument/2006/relationships/hyperlink" Target="https://podminky.urs.cz/item/CS_URS_2025_01/765131857" TargetMode="External" /><Relationship Id="rId53" Type="http://schemas.openxmlformats.org/officeDocument/2006/relationships/hyperlink" Target="https://podminky.urs.cz/item/CS_URS_2025_01/998765311" TargetMode="External" /><Relationship Id="rId54" Type="http://schemas.openxmlformats.org/officeDocument/2006/relationships/hyperlink" Target="https://podminky.urs.cz/item/CS_URS_2025_01/766622131" TargetMode="External" /><Relationship Id="rId55" Type="http://schemas.openxmlformats.org/officeDocument/2006/relationships/hyperlink" Target="https://podminky.urs.cz/item/CS_URS_2025_01/766660411" TargetMode="External" /><Relationship Id="rId56" Type="http://schemas.openxmlformats.org/officeDocument/2006/relationships/hyperlink" Target="https://podminky.urs.cz/item/CS_URS_2025_01/998766311" TargetMode="External" /><Relationship Id="rId57" Type="http://schemas.openxmlformats.org/officeDocument/2006/relationships/hyperlink" Target="https://podminky.urs.cz/item/CS_URS_2025_01/767210114" TargetMode="External" /><Relationship Id="rId58" Type="http://schemas.openxmlformats.org/officeDocument/2006/relationships/hyperlink" Target="https://podminky.urs.cz/item/CS_URS_2025_01/767211011" TargetMode="External" /><Relationship Id="rId59" Type="http://schemas.openxmlformats.org/officeDocument/2006/relationships/hyperlink" Target="https://podminky.urs.cz/item/CS_URS_2025_01/767391112" TargetMode="External" /><Relationship Id="rId60" Type="http://schemas.openxmlformats.org/officeDocument/2006/relationships/hyperlink" Target="https://podminky.urs.cz/item/CS_URS_2025_01/767590124" TargetMode="External" /><Relationship Id="rId61" Type="http://schemas.openxmlformats.org/officeDocument/2006/relationships/hyperlink" Target="https://podminky.urs.cz/item/CS_URS_2025_01/767691822" TargetMode="External" /><Relationship Id="rId62" Type="http://schemas.openxmlformats.org/officeDocument/2006/relationships/hyperlink" Target="https://podminky.urs.cz/item/CS_URS_2025_01/767810113" TargetMode="External" /><Relationship Id="rId63" Type="http://schemas.openxmlformats.org/officeDocument/2006/relationships/hyperlink" Target="https://podminky.urs.cz/item/CS_URS_2025_01/767810811" TargetMode="External" /><Relationship Id="rId64" Type="http://schemas.openxmlformats.org/officeDocument/2006/relationships/hyperlink" Target="https://podminky.urs.cz/item/CS_URS_2025_01/767995114" TargetMode="External" /><Relationship Id="rId65" Type="http://schemas.openxmlformats.org/officeDocument/2006/relationships/hyperlink" Target="https://podminky.urs.cz/item/CS_URS_2025_01/767995117" TargetMode="External" /><Relationship Id="rId66" Type="http://schemas.openxmlformats.org/officeDocument/2006/relationships/hyperlink" Target="https://podminky.urs.cz/item/CS_URS_2025_01/341941001" TargetMode="External" /><Relationship Id="rId67" Type="http://schemas.openxmlformats.org/officeDocument/2006/relationships/hyperlink" Target="https://podminky.urs.cz/item/CS_URS_2025_01/628613611" TargetMode="External" /><Relationship Id="rId68" Type="http://schemas.openxmlformats.org/officeDocument/2006/relationships/hyperlink" Target="https://podminky.urs.cz/item/CS_URS_2025_01/998767311" TargetMode="External" /><Relationship Id="rId69" Type="http://schemas.openxmlformats.org/officeDocument/2006/relationships/hyperlink" Target="https://podminky.urs.cz/item/CS_URS_2025_01/783301401" TargetMode="External" /><Relationship Id="rId70" Type="http://schemas.openxmlformats.org/officeDocument/2006/relationships/hyperlink" Target="https://podminky.urs.cz/item/CS_URS_2025_01/783306809" TargetMode="External" /><Relationship Id="rId71" Type="http://schemas.openxmlformats.org/officeDocument/2006/relationships/hyperlink" Target="https://podminky.urs.cz/item/CS_URS_2025_01/783324201" TargetMode="External" /><Relationship Id="rId72" Type="http://schemas.openxmlformats.org/officeDocument/2006/relationships/hyperlink" Target="https://podminky.urs.cz/item/CS_URS_2025_01/783325101" TargetMode="External" /><Relationship Id="rId73" Type="http://schemas.openxmlformats.org/officeDocument/2006/relationships/hyperlink" Target="https://podminky.urs.cz/item/CS_URS_2025_01/783327101" TargetMode="External" /><Relationship Id="rId74" Type="http://schemas.openxmlformats.org/officeDocument/2006/relationships/hyperlink" Target="https://podminky.urs.cz/item/CS_URS_2025_01/783823135" TargetMode="External" /><Relationship Id="rId75" Type="http://schemas.openxmlformats.org/officeDocument/2006/relationships/hyperlink" Target="https://podminky.urs.cz/item/CS_URS_2025_01/783827425" TargetMode="External" /><Relationship Id="rId76" Type="http://schemas.openxmlformats.org/officeDocument/2006/relationships/hyperlink" Target="https://podminky.urs.cz/item/CS_URS_2025_01/783897611" TargetMode="External" /><Relationship Id="rId77" Type="http://schemas.openxmlformats.org/officeDocument/2006/relationships/hyperlink" Target="https://podminky.urs.cz/item/CS_URS_2025_01/784211111" TargetMode="External" /><Relationship Id="rId78" Type="http://schemas.openxmlformats.org/officeDocument/2006/relationships/hyperlink" Target="https://podminky.urs.cz/item/CS_URS_2025_01/030001000" TargetMode="External" /><Relationship Id="rId79" Type="http://schemas.openxmlformats.org/officeDocument/2006/relationships/hyperlink" Target="https://podminky.urs.cz/item/CS_URS_2025_01/045303000" TargetMode="External" /><Relationship Id="rId80" Type="http://schemas.openxmlformats.org/officeDocument/2006/relationships/hyperlink" Target="https://podminky.urs.cz/item/CS_URS_2025_01/065103000" TargetMode="External" /><Relationship Id="rId8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2516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objektu sklad plynů st. 2832, k. ú. Cheb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18. 6. 2025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Karlovarská krajská nemocnice, a. s., Nemocnice Ch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Vnější stavební úpravy'!J30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'01 - Vnější stavební úpravy'!P100</f>
        <v>0</v>
      </c>
      <c r="AV55" s="120">
        <f>'01 - Vnější stavební úpravy'!J33</f>
        <v>0</v>
      </c>
      <c r="AW55" s="120">
        <f>'01 - Vnější stavební úpravy'!J34</f>
        <v>0</v>
      </c>
      <c r="AX55" s="120">
        <f>'01 - Vnější stavební úpravy'!J35</f>
        <v>0</v>
      </c>
      <c r="AY55" s="120">
        <f>'01 - Vnější stavební úpravy'!J36</f>
        <v>0</v>
      </c>
      <c r="AZ55" s="120">
        <f>'01 - Vnější stavební úpravy'!F33</f>
        <v>0</v>
      </c>
      <c r="BA55" s="120">
        <f>'01 - Vnější stavební úpravy'!F34</f>
        <v>0</v>
      </c>
      <c r="BB55" s="120">
        <f>'01 - Vnější stavební úpravy'!F35</f>
        <v>0</v>
      </c>
      <c r="BC55" s="120">
        <f>'01 - Vnější stavební úpravy'!F36</f>
        <v>0</v>
      </c>
      <c r="BD55" s="122">
        <f>'01 - Vnější stavební úpravy'!F37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16.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Hromosvod'!J30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24">
        <v>0</v>
      </c>
      <c r="AT56" s="125">
        <f>ROUND(SUM(AV56:AW56),2)</f>
        <v>0</v>
      </c>
      <c r="AU56" s="126">
        <f>'02 - Hromosvod'!P80</f>
        <v>0</v>
      </c>
      <c r="AV56" s="125">
        <f>'02 - Hromosvod'!J33</f>
        <v>0</v>
      </c>
      <c r="AW56" s="125">
        <f>'02 - Hromosvod'!J34</f>
        <v>0</v>
      </c>
      <c r="AX56" s="125">
        <f>'02 - Hromosvod'!J35</f>
        <v>0</v>
      </c>
      <c r="AY56" s="125">
        <f>'02 - Hromosvod'!J36</f>
        <v>0</v>
      </c>
      <c r="AZ56" s="125">
        <f>'02 - Hromosvod'!F33</f>
        <v>0</v>
      </c>
      <c r="BA56" s="125">
        <f>'02 - Hromosvod'!F34</f>
        <v>0</v>
      </c>
      <c r="BB56" s="125">
        <f>'02 - Hromosvod'!F35</f>
        <v>0</v>
      </c>
      <c r="BC56" s="125">
        <f>'02 - Hromosvod'!F36</f>
        <v>0</v>
      </c>
      <c r="BD56" s="127">
        <f>'02 - Hromosvod'!F37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19</v>
      </c>
      <c r="CM56" s="123" t="s">
        <v>80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eTSEUwWDhVXKIH/5VvyhibHA+lQn7hgJbs9DHcLs1gwyOLZmebI1bgfB7qzig648ssfk1O53sOyvbgYyjgdJiQ==" hashValue="bU3jqOXLECvOjVCLId8bgkgNRxsj0cuLcNX9x74l00lco7591C+AE+L/1E9c7E8i3nqxqpg3h6Xen015L++xQ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Vnější stavební úpravy'!C2" display="/"/>
    <hyperlink ref="A56" location="'02 - Hromosvo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84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Oprava objektu sklad plynů st. 2832, k. ú. Cheb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18. 6. 2025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ROUND(J100,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ROUND((SUM(BE100:BE393)),  2)</f>
        <v>0</v>
      </c>
      <c r="G33" s="38"/>
      <c r="H33" s="38"/>
      <c r="I33" s="148">
        <v>0.20999999999999999</v>
      </c>
      <c r="J33" s="147">
        <f>ROUND(((SUM(BE100:BE393))*I33),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ROUND((SUM(BF100:BF393)),  2)</f>
        <v>0</v>
      </c>
      <c r="G34" s="38"/>
      <c r="H34" s="38"/>
      <c r="I34" s="148">
        <v>0.12</v>
      </c>
      <c r="J34" s="147">
        <f>ROUND(((SUM(BF100:BF393))*I34),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ROUND((SUM(BG100:BG393)),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ROUND((SUM(BH100:BH393)),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ROUND((SUM(BI100:BI393)),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87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objektu sklad plynů st. 2832, k. ú. Cheb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Vnější stavební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18. 6. 2025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Karlovarská krajská nemocnice, a. s., Nemocnice Ch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88</v>
      </c>
      <c r="D57" s="162"/>
      <c r="E57" s="162"/>
      <c r="F57" s="162"/>
      <c r="G57" s="162"/>
      <c r="H57" s="162"/>
      <c r="I57" s="162"/>
      <c r="J57" s="163" t="s">
        <v>89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J100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90</v>
      </c>
    </row>
    <row r="60" hidden="1" s="9" customFormat="1" ht="24.96" customHeight="1">
      <c r="A60" s="9"/>
      <c r="B60" s="165"/>
      <c r="C60" s="166"/>
      <c r="D60" s="167" t="s">
        <v>91</v>
      </c>
      <c r="E60" s="168"/>
      <c r="F60" s="168"/>
      <c r="G60" s="168"/>
      <c r="H60" s="168"/>
      <c r="I60" s="168"/>
      <c r="J60" s="169">
        <f>J101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92</v>
      </c>
      <c r="E61" s="174"/>
      <c r="F61" s="174"/>
      <c r="G61" s="174"/>
      <c r="H61" s="174"/>
      <c r="I61" s="174"/>
      <c r="J61" s="175">
        <f>J102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93</v>
      </c>
      <c r="E62" s="174"/>
      <c r="F62" s="174"/>
      <c r="G62" s="174"/>
      <c r="H62" s="174"/>
      <c r="I62" s="174"/>
      <c r="J62" s="175">
        <f>J116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94</v>
      </c>
      <c r="E63" s="174"/>
      <c r="F63" s="174"/>
      <c r="G63" s="174"/>
      <c r="H63" s="174"/>
      <c r="I63" s="174"/>
      <c r="J63" s="175">
        <f>J139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95</v>
      </c>
      <c r="E64" s="174"/>
      <c r="F64" s="174"/>
      <c r="G64" s="174"/>
      <c r="H64" s="174"/>
      <c r="I64" s="174"/>
      <c r="J64" s="175">
        <f>J144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96</v>
      </c>
      <c r="E65" s="174"/>
      <c r="F65" s="174"/>
      <c r="G65" s="174"/>
      <c r="H65" s="174"/>
      <c r="I65" s="174"/>
      <c r="J65" s="175">
        <f>J172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97</v>
      </c>
      <c r="E66" s="174"/>
      <c r="F66" s="174"/>
      <c r="G66" s="174"/>
      <c r="H66" s="174"/>
      <c r="I66" s="174"/>
      <c r="J66" s="175">
        <f>J217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98</v>
      </c>
      <c r="E67" s="174"/>
      <c r="F67" s="174"/>
      <c r="G67" s="174"/>
      <c r="H67" s="174"/>
      <c r="I67" s="174"/>
      <c r="J67" s="175">
        <f>J236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99</v>
      </c>
      <c r="E68" s="168"/>
      <c r="F68" s="168"/>
      <c r="G68" s="168"/>
      <c r="H68" s="168"/>
      <c r="I68" s="168"/>
      <c r="J68" s="169">
        <f>J239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100</v>
      </c>
      <c r="E69" s="174"/>
      <c r="F69" s="174"/>
      <c r="G69" s="174"/>
      <c r="H69" s="174"/>
      <c r="I69" s="174"/>
      <c r="J69" s="175">
        <f>J240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101</v>
      </c>
      <c r="E70" s="174"/>
      <c r="F70" s="174"/>
      <c r="G70" s="174"/>
      <c r="H70" s="174"/>
      <c r="I70" s="174"/>
      <c r="J70" s="175">
        <f>J242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102</v>
      </c>
      <c r="E71" s="174"/>
      <c r="F71" s="174"/>
      <c r="G71" s="174"/>
      <c r="H71" s="174"/>
      <c r="I71" s="174"/>
      <c r="J71" s="175">
        <f>J251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103</v>
      </c>
      <c r="E72" s="174"/>
      <c r="F72" s="174"/>
      <c r="G72" s="174"/>
      <c r="H72" s="174"/>
      <c r="I72" s="174"/>
      <c r="J72" s="175">
        <f>J282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104</v>
      </c>
      <c r="E73" s="174"/>
      <c r="F73" s="174"/>
      <c r="G73" s="174"/>
      <c r="H73" s="174"/>
      <c r="I73" s="174"/>
      <c r="J73" s="175">
        <f>J289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1"/>
      <c r="C74" s="172"/>
      <c r="D74" s="173" t="s">
        <v>105</v>
      </c>
      <c r="E74" s="174"/>
      <c r="F74" s="174"/>
      <c r="G74" s="174"/>
      <c r="H74" s="174"/>
      <c r="I74" s="174"/>
      <c r="J74" s="175">
        <f>J304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1"/>
      <c r="C75" s="172"/>
      <c r="D75" s="173" t="s">
        <v>106</v>
      </c>
      <c r="E75" s="174"/>
      <c r="F75" s="174"/>
      <c r="G75" s="174"/>
      <c r="H75" s="174"/>
      <c r="I75" s="174"/>
      <c r="J75" s="175">
        <f>J356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1"/>
      <c r="C76" s="172"/>
      <c r="D76" s="173" t="s">
        <v>107</v>
      </c>
      <c r="E76" s="174"/>
      <c r="F76" s="174"/>
      <c r="G76" s="174"/>
      <c r="H76" s="174"/>
      <c r="I76" s="174"/>
      <c r="J76" s="175">
        <f>J379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9" customFormat="1" ht="24.96" customHeight="1">
      <c r="A77" s="9"/>
      <c r="B77" s="165"/>
      <c r="C77" s="166"/>
      <c r="D77" s="167" t="s">
        <v>108</v>
      </c>
      <c r="E77" s="168"/>
      <c r="F77" s="168"/>
      <c r="G77" s="168"/>
      <c r="H77" s="168"/>
      <c r="I77" s="168"/>
      <c r="J77" s="169">
        <f>J384</f>
        <v>0</v>
      </c>
      <c r="K77" s="166"/>
      <c r="L77" s="170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hidden="1" s="10" customFormat="1" ht="19.92" customHeight="1">
      <c r="A78" s="10"/>
      <c r="B78" s="171"/>
      <c r="C78" s="172"/>
      <c r="D78" s="173" t="s">
        <v>109</v>
      </c>
      <c r="E78" s="174"/>
      <c r="F78" s="174"/>
      <c r="G78" s="174"/>
      <c r="H78" s="174"/>
      <c r="I78" s="174"/>
      <c r="J78" s="175">
        <f>J385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1"/>
      <c r="C79" s="172"/>
      <c r="D79" s="173" t="s">
        <v>110</v>
      </c>
      <c r="E79" s="174"/>
      <c r="F79" s="174"/>
      <c r="G79" s="174"/>
      <c r="H79" s="174"/>
      <c r="I79" s="174"/>
      <c r="J79" s="175">
        <f>J388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10" customFormat="1" ht="19.92" customHeight="1">
      <c r="A80" s="10"/>
      <c r="B80" s="171"/>
      <c r="C80" s="172"/>
      <c r="D80" s="173" t="s">
        <v>111</v>
      </c>
      <c r="E80" s="174"/>
      <c r="F80" s="174"/>
      <c r="G80" s="174"/>
      <c r="H80" s="174"/>
      <c r="I80" s="174"/>
      <c r="J80" s="175">
        <f>J391</f>
        <v>0</v>
      </c>
      <c r="K80" s="172"/>
      <c r="L80" s="17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hidden="1" s="2" customFormat="1" ht="21.84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6.96" customHeight="1">
      <c r="A82" s="38"/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/>
    <row r="84" hidden="1"/>
    <row r="85" hidden="1"/>
    <row r="86" s="2" customFormat="1" ht="6.96" customHeight="1">
      <c r="A86" s="38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4.96" customHeight="1">
      <c r="A87" s="38"/>
      <c r="B87" s="39"/>
      <c r="C87" s="23" t="s">
        <v>112</v>
      </c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16</v>
      </c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40"/>
      <c r="D90" s="40"/>
      <c r="E90" s="160" t="str">
        <f>E7</f>
        <v>Oprava objektu sklad plynů st. 2832, k. ú. Cheb</v>
      </c>
      <c r="F90" s="32"/>
      <c r="G90" s="32"/>
      <c r="H90" s="32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85</v>
      </c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6.5" customHeight="1">
      <c r="A92" s="38"/>
      <c r="B92" s="39"/>
      <c r="C92" s="40"/>
      <c r="D92" s="40"/>
      <c r="E92" s="69" t="str">
        <f>E9</f>
        <v>01 - Vnější stavební úpravy</v>
      </c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2" customHeight="1">
      <c r="A94" s="38"/>
      <c r="B94" s="39"/>
      <c r="C94" s="32" t="s">
        <v>21</v>
      </c>
      <c r="D94" s="40"/>
      <c r="E94" s="40"/>
      <c r="F94" s="27" t="str">
        <f>F12</f>
        <v xml:space="preserve"> </v>
      </c>
      <c r="G94" s="40"/>
      <c r="H94" s="40"/>
      <c r="I94" s="32" t="s">
        <v>23</v>
      </c>
      <c r="J94" s="72" t="str">
        <f>IF(J12="","",J12)</f>
        <v>18. 6. 2025</v>
      </c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6.96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25</v>
      </c>
      <c r="D96" s="40"/>
      <c r="E96" s="40"/>
      <c r="F96" s="27" t="str">
        <f>E15</f>
        <v>Karlovarská krajská nemocnice, a. s., Nemocnice Ch</v>
      </c>
      <c r="G96" s="40"/>
      <c r="H96" s="40"/>
      <c r="I96" s="32" t="s">
        <v>31</v>
      </c>
      <c r="J96" s="36" t="str">
        <f>E21</f>
        <v xml:space="preserve"> 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5.15" customHeight="1">
      <c r="A97" s="38"/>
      <c r="B97" s="39"/>
      <c r="C97" s="32" t="s">
        <v>29</v>
      </c>
      <c r="D97" s="40"/>
      <c r="E97" s="40"/>
      <c r="F97" s="27" t="str">
        <f>IF(E18="","",E18)</f>
        <v>Vyplň údaj</v>
      </c>
      <c r="G97" s="40"/>
      <c r="H97" s="40"/>
      <c r="I97" s="32" t="s">
        <v>33</v>
      </c>
      <c r="J97" s="36" t="str">
        <f>E24</f>
        <v xml:space="preserve"> </v>
      </c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0.32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13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11" customFormat="1" ht="29.28" customHeight="1">
      <c r="A99" s="177"/>
      <c r="B99" s="178"/>
      <c r="C99" s="179" t="s">
        <v>113</v>
      </c>
      <c r="D99" s="180" t="s">
        <v>55</v>
      </c>
      <c r="E99" s="180" t="s">
        <v>51</v>
      </c>
      <c r="F99" s="180" t="s">
        <v>52</v>
      </c>
      <c r="G99" s="180" t="s">
        <v>114</v>
      </c>
      <c r="H99" s="180" t="s">
        <v>115</v>
      </c>
      <c r="I99" s="180" t="s">
        <v>116</v>
      </c>
      <c r="J99" s="180" t="s">
        <v>89</v>
      </c>
      <c r="K99" s="181" t="s">
        <v>117</v>
      </c>
      <c r="L99" s="182"/>
      <c r="M99" s="92" t="s">
        <v>19</v>
      </c>
      <c r="N99" s="93" t="s">
        <v>40</v>
      </c>
      <c r="O99" s="93" t="s">
        <v>118</v>
      </c>
      <c r="P99" s="93" t="s">
        <v>119</v>
      </c>
      <c r="Q99" s="93" t="s">
        <v>120</v>
      </c>
      <c r="R99" s="93" t="s">
        <v>121</v>
      </c>
      <c r="S99" s="93" t="s">
        <v>122</v>
      </c>
      <c r="T99" s="94" t="s">
        <v>123</v>
      </c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</row>
    <row r="100" s="2" customFormat="1" ht="22.8" customHeight="1">
      <c r="A100" s="38"/>
      <c r="B100" s="39"/>
      <c r="C100" s="99" t="s">
        <v>124</v>
      </c>
      <c r="D100" s="40"/>
      <c r="E100" s="40"/>
      <c r="F100" s="40"/>
      <c r="G100" s="40"/>
      <c r="H100" s="40"/>
      <c r="I100" s="40"/>
      <c r="J100" s="183">
        <f>BK100</f>
        <v>0</v>
      </c>
      <c r="K100" s="40"/>
      <c r="L100" s="44"/>
      <c r="M100" s="95"/>
      <c r="N100" s="184"/>
      <c r="O100" s="96"/>
      <c r="P100" s="185">
        <f>P101+P239+P384</f>
        <v>0</v>
      </c>
      <c r="Q100" s="96"/>
      <c r="R100" s="185">
        <f>R101+R239+R384</f>
        <v>19.180213387875998</v>
      </c>
      <c r="S100" s="96"/>
      <c r="T100" s="186">
        <f>T101+T239+T384</f>
        <v>12.989969289999999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69</v>
      </c>
      <c r="AU100" s="17" t="s">
        <v>90</v>
      </c>
      <c r="BK100" s="187">
        <f>BK101+BK239+BK384</f>
        <v>0</v>
      </c>
    </row>
    <row r="101" s="12" customFormat="1" ht="25.92" customHeight="1">
      <c r="A101" s="12"/>
      <c r="B101" s="188"/>
      <c r="C101" s="189"/>
      <c r="D101" s="190" t="s">
        <v>69</v>
      </c>
      <c r="E101" s="191" t="s">
        <v>125</v>
      </c>
      <c r="F101" s="191" t="s">
        <v>126</v>
      </c>
      <c r="G101" s="189"/>
      <c r="H101" s="189"/>
      <c r="I101" s="192"/>
      <c r="J101" s="193">
        <f>BK101</f>
        <v>0</v>
      </c>
      <c r="K101" s="189"/>
      <c r="L101" s="194"/>
      <c r="M101" s="195"/>
      <c r="N101" s="196"/>
      <c r="O101" s="196"/>
      <c r="P101" s="197">
        <f>P102+P116+P139+P144+P172+P217+P236</f>
        <v>0</v>
      </c>
      <c r="Q101" s="196"/>
      <c r="R101" s="197">
        <f>R102+R116+R139+R144+R172+R217+R236</f>
        <v>15.405704179875999</v>
      </c>
      <c r="S101" s="196"/>
      <c r="T101" s="198">
        <f>T102+T116+T139+T144+T172+T217+T236</f>
        <v>11.538138569999999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78</v>
      </c>
      <c r="AT101" s="200" t="s">
        <v>69</v>
      </c>
      <c r="AU101" s="200" t="s">
        <v>70</v>
      </c>
      <c r="AY101" s="199" t="s">
        <v>127</v>
      </c>
      <c r="BK101" s="201">
        <f>BK102+BK116+BK139+BK144+BK172+BK217+BK236</f>
        <v>0</v>
      </c>
    </row>
    <row r="102" s="12" customFormat="1" ht="22.8" customHeight="1">
      <c r="A102" s="12"/>
      <c r="B102" s="188"/>
      <c r="C102" s="189"/>
      <c r="D102" s="190" t="s">
        <v>69</v>
      </c>
      <c r="E102" s="202" t="s">
        <v>78</v>
      </c>
      <c r="F102" s="202" t="s">
        <v>128</v>
      </c>
      <c r="G102" s="189"/>
      <c r="H102" s="189"/>
      <c r="I102" s="192"/>
      <c r="J102" s="203">
        <f>BK102</f>
        <v>0</v>
      </c>
      <c r="K102" s="189"/>
      <c r="L102" s="194"/>
      <c r="M102" s="195"/>
      <c r="N102" s="196"/>
      <c r="O102" s="196"/>
      <c r="P102" s="197">
        <f>SUM(P103:P115)</f>
        <v>0</v>
      </c>
      <c r="Q102" s="196"/>
      <c r="R102" s="197">
        <f>SUM(R103:R115)</f>
        <v>0</v>
      </c>
      <c r="S102" s="196"/>
      <c r="T102" s="198">
        <f>SUM(T103:T115)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78</v>
      </c>
      <c r="AT102" s="200" t="s">
        <v>69</v>
      </c>
      <c r="AU102" s="200" t="s">
        <v>78</v>
      </c>
      <c r="AY102" s="199" t="s">
        <v>127</v>
      </c>
      <c r="BK102" s="201">
        <f>SUM(BK103:BK115)</f>
        <v>0</v>
      </c>
    </row>
    <row r="103" s="2" customFormat="1" ht="44.25" customHeight="1">
      <c r="A103" s="38"/>
      <c r="B103" s="39"/>
      <c r="C103" s="204" t="s">
        <v>78</v>
      </c>
      <c r="D103" s="204" t="s">
        <v>129</v>
      </c>
      <c r="E103" s="205" t="s">
        <v>130</v>
      </c>
      <c r="F103" s="206" t="s">
        <v>131</v>
      </c>
      <c r="G103" s="207" t="s">
        <v>132</v>
      </c>
      <c r="H103" s="208">
        <v>3.9100000000000001</v>
      </c>
      <c r="I103" s="209"/>
      <c r="J103" s="210">
        <f>ROUND(I103*H103,2)</f>
        <v>0</v>
      </c>
      <c r="K103" s="206" t="s">
        <v>133</v>
      </c>
      <c r="L103" s="44"/>
      <c r="M103" s="211" t="s">
        <v>19</v>
      </c>
      <c r="N103" s="212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134</v>
      </c>
      <c r="AT103" s="215" t="s">
        <v>129</v>
      </c>
      <c r="AU103" s="215" t="s">
        <v>80</v>
      </c>
      <c r="AY103" s="17" t="s">
        <v>127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134</v>
      </c>
      <c r="BM103" s="215" t="s">
        <v>135</v>
      </c>
    </row>
    <row r="104" s="2" customFormat="1">
      <c r="A104" s="38"/>
      <c r="B104" s="39"/>
      <c r="C104" s="40"/>
      <c r="D104" s="217" t="s">
        <v>136</v>
      </c>
      <c r="E104" s="40"/>
      <c r="F104" s="218" t="s">
        <v>137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136</v>
      </c>
      <c r="AU104" s="17" t="s">
        <v>80</v>
      </c>
    </row>
    <row r="105" s="13" customFormat="1">
      <c r="A105" s="13"/>
      <c r="B105" s="222"/>
      <c r="C105" s="223"/>
      <c r="D105" s="224" t="s">
        <v>138</v>
      </c>
      <c r="E105" s="225" t="s">
        <v>19</v>
      </c>
      <c r="F105" s="226" t="s">
        <v>139</v>
      </c>
      <c r="G105" s="223"/>
      <c r="H105" s="227">
        <v>3.3999999999999999</v>
      </c>
      <c r="I105" s="228"/>
      <c r="J105" s="223"/>
      <c r="K105" s="223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138</v>
      </c>
      <c r="AU105" s="233" t="s">
        <v>80</v>
      </c>
      <c r="AV105" s="13" t="s">
        <v>80</v>
      </c>
      <c r="AW105" s="13" t="s">
        <v>32</v>
      </c>
      <c r="AX105" s="13" t="s">
        <v>70</v>
      </c>
      <c r="AY105" s="233" t="s">
        <v>127</v>
      </c>
    </row>
    <row r="106" s="13" customFormat="1">
      <c r="A106" s="13"/>
      <c r="B106" s="222"/>
      <c r="C106" s="223"/>
      <c r="D106" s="224" t="s">
        <v>138</v>
      </c>
      <c r="E106" s="225" t="s">
        <v>19</v>
      </c>
      <c r="F106" s="226" t="s">
        <v>140</v>
      </c>
      <c r="G106" s="223"/>
      <c r="H106" s="227">
        <v>0.51000000000000001</v>
      </c>
      <c r="I106" s="228"/>
      <c r="J106" s="223"/>
      <c r="K106" s="223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138</v>
      </c>
      <c r="AU106" s="233" t="s">
        <v>80</v>
      </c>
      <c r="AV106" s="13" t="s">
        <v>80</v>
      </c>
      <c r="AW106" s="13" t="s">
        <v>32</v>
      </c>
      <c r="AX106" s="13" t="s">
        <v>70</v>
      </c>
      <c r="AY106" s="233" t="s">
        <v>127</v>
      </c>
    </row>
    <row r="107" s="14" customFormat="1">
      <c r="A107" s="14"/>
      <c r="B107" s="234"/>
      <c r="C107" s="235"/>
      <c r="D107" s="224" t="s">
        <v>138</v>
      </c>
      <c r="E107" s="236" t="s">
        <v>19</v>
      </c>
      <c r="F107" s="237" t="s">
        <v>141</v>
      </c>
      <c r="G107" s="235"/>
      <c r="H107" s="238">
        <v>3.9100000000000001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138</v>
      </c>
      <c r="AU107" s="244" t="s">
        <v>80</v>
      </c>
      <c r="AV107" s="14" t="s">
        <v>134</v>
      </c>
      <c r="AW107" s="14" t="s">
        <v>32</v>
      </c>
      <c r="AX107" s="14" t="s">
        <v>78</v>
      </c>
      <c r="AY107" s="244" t="s">
        <v>127</v>
      </c>
    </row>
    <row r="108" s="2" customFormat="1" ht="62.7" customHeight="1">
      <c r="A108" s="38"/>
      <c r="B108" s="39"/>
      <c r="C108" s="204" t="s">
        <v>80</v>
      </c>
      <c r="D108" s="204" t="s">
        <v>129</v>
      </c>
      <c r="E108" s="205" t="s">
        <v>142</v>
      </c>
      <c r="F108" s="206" t="s">
        <v>143</v>
      </c>
      <c r="G108" s="207" t="s">
        <v>132</v>
      </c>
      <c r="H108" s="208">
        <v>3.9100000000000001</v>
      </c>
      <c r="I108" s="209"/>
      <c r="J108" s="210">
        <f>ROUND(I108*H108,2)</f>
        <v>0</v>
      </c>
      <c r="K108" s="206" t="s">
        <v>133</v>
      </c>
      <c r="L108" s="44"/>
      <c r="M108" s="211" t="s">
        <v>19</v>
      </c>
      <c r="N108" s="212" t="s">
        <v>41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134</v>
      </c>
      <c r="AT108" s="215" t="s">
        <v>129</v>
      </c>
      <c r="AU108" s="215" t="s">
        <v>80</v>
      </c>
      <c r="AY108" s="17" t="s">
        <v>127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78</v>
      </c>
      <c r="BK108" s="216">
        <f>ROUND(I108*H108,2)</f>
        <v>0</v>
      </c>
      <c r="BL108" s="17" t="s">
        <v>134</v>
      </c>
      <c r="BM108" s="215" t="s">
        <v>144</v>
      </c>
    </row>
    <row r="109" s="2" customFormat="1">
      <c r="A109" s="38"/>
      <c r="B109" s="39"/>
      <c r="C109" s="40"/>
      <c r="D109" s="217" t="s">
        <v>136</v>
      </c>
      <c r="E109" s="40"/>
      <c r="F109" s="218" t="s">
        <v>145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136</v>
      </c>
      <c r="AU109" s="17" t="s">
        <v>80</v>
      </c>
    </row>
    <row r="110" s="2" customFormat="1">
      <c r="A110" s="38"/>
      <c r="B110" s="39"/>
      <c r="C110" s="40"/>
      <c r="D110" s="224" t="s">
        <v>146</v>
      </c>
      <c r="E110" s="40"/>
      <c r="F110" s="245" t="s">
        <v>147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146</v>
      </c>
      <c r="AU110" s="17" t="s">
        <v>80</v>
      </c>
    </row>
    <row r="111" s="2" customFormat="1" ht="44.25" customHeight="1">
      <c r="A111" s="38"/>
      <c r="B111" s="39"/>
      <c r="C111" s="204" t="s">
        <v>148</v>
      </c>
      <c r="D111" s="204" t="s">
        <v>129</v>
      </c>
      <c r="E111" s="205" t="s">
        <v>149</v>
      </c>
      <c r="F111" s="206" t="s">
        <v>150</v>
      </c>
      <c r="G111" s="207" t="s">
        <v>151</v>
      </c>
      <c r="H111" s="208">
        <v>7.0380000000000003</v>
      </c>
      <c r="I111" s="209"/>
      <c r="J111" s="210">
        <f>ROUND(I111*H111,2)</f>
        <v>0</v>
      </c>
      <c r="K111" s="206" t="s">
        <v>133</v>
      </c>
      <c r="L111" s="44"/>
      <c r="M111" s="211" t="s">
        <v>19</v>
      </c>
      <c r="N111" s="212" t="s">
        <v>41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134</v>
      </c>
      <c r="AT111" s="215" t="s">
        <v>129</v>
      </c>
      <c r="AU111" s="215" t="s">
        <v>80</v>
      </c>
      <c r="AY111" s="17" t="s">
        <v>127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78</v>
      </c>
      <c r="BK111" s="216">
        <f>ROUND(I111*H111,2)</f>
        <v>0</v>
      </c>
      <c r="BL111" s="17" t="s">
        <v>134</v>
      </c>
      <c r="BM111" s="215" t="s">
        <v>152</v>
      </c>
    </row>
    <row r="112" s="2" customFormat="1">
      <c r="A112" s="38"/>
      <c r="B112" s="39"/>
      <c r="C112" s="40"/>
      <c r="D112" s="217" t="s">
        <v>136</v>
      </c>
      <c r="E112" s="40"/>
      <c r="F112" s="218" t="s">
        <v>153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136</v>
      </c>
      <c r="AU112" s="17" t="s">
        <v>80</v>
      </c>
    </row>
    <row r="113" s="13" customFormat="1">
      <c r="A113" s="13"/>
      <c r="B113" s="222"/>
      <c r="C113" s="223"/>
      <c r="D113" s="224" t="s">
        <v>138</v>
      </c>
      <c r="E113" s="223"/>
      <c r="F113" s="226" t="s">
        <v>154</v>
      </c>
      <c r="G113" s="223"/>
      <c r="H113" s="227">
        <v>7.0380000000000003</v>
      </c>
      <c r="I113" s="228"/>
      <c r="J113" s="223"/>
      <c r="K113" s="223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138</v>
      </c>
      <c r="AU113" s="233" t="s">
        <v>80</v>
      </c>
      <c r="AV113" s="13" t="s">
        <v>80</v>
      </c>
      <c r="AW113" s="13" t="s">
        <v>4</v>
      </c>
      <c r="AX113" s="13" t="s">
        <v>78</v>
      </c>
      <c r="AY113" s="233" t="s">
        <v>127</v>
      </c>
    </row>
    <row r="114" s="2" customFormat="1" ht="37.8" customHeight="1">
      <c r="A114" s="38"/>
      <c r="B114" s="39"/>
      <c r="C114" s="204" t="s">
        <v>134</v>
      </c>
      <c r="D114" s="204" t="s">
        <v>129</v>
      </c>
      <c r="E114" s="205" t="s">
        <v>155</v>
      </c>
      <c r="F114" s="206" t="s">
        <v>156</v>
      </c>
      <c r="G114" s="207" t="s">
        <v>132</v>
      </c>
      <c r="H114" s="208">
        <v>3.9100000000000001</v>
      </c>
      <c r="I114" s="209"/>
      <c r="J114" s="210">
        <f>ROUND(I114*H114,2)</f>
        <v>0</v>
      </c>
      <c r="K114" s="206" t="s">
        <v>133</v>
      </c>
      <c r="L114" s="44"/>
      <c r="M114" s="211" t="s">
        <v>19</v>
      </c>
      <c r="N114" s="212" t="s">
        <v>41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134</v>
      </c>
      <c r="AT114" s="215" t="s">
        <v>129</v>
      </c>
      <c r="AU114" s="215" t="s">
        <v>80</v>
      </c>
      <c r="AY114" s="17" t="s">
        <v>127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78</v>
      </c>
      <c r="BK114" s="216">
        <f>ROUND(I114*H114,2)</f>
        <v>0</v>
      </c>
      <c r="BL114" s="17" t="s">
        <v>134</v>
      </c>
      <c r="BM114" s="215" t="s">
        <v>157</v>
      </c>
    </row>
    <row r="115" s="2" customFormat="1">
      <c r="A115" s="38"/>
      <c r="B115" s="39"/>
      <c r="C115" s="40"/>
      <c r="D115" s="217" t="s">
        <v>136</v>
      </c>
      <c r="E115" s="40"/>
      <c r="F115" s="218" t="s">
        <v>158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136</v>
      </c>
      <c r="AU115" s="17" t="s">
        <v>80</v>
      </c>
    </row>
    <row r="116" s="12" customFormat="1" ht="22.8" customHeight="1">
      <c r="A116" s="12"/>
      <c r="B116" s="188"/>
      <c r="C116" s="189"/>
      <c r="D116" s="190" t="s">
        <v>69</v>
      </c>
      <c r="E116" s="202" t="s">
        <v>80</v>
      </c>
      <c r="F116" s="202" t="s">
        <v>159</v>
      </c>
      <c r="G116" s="189"/>
      <c r="H116" s="189"/>
      <c r="I116" s="192"/>
      <c r="J116" s="203">
        <f>BK116</f>
        <v>0</v>
      </c>
      <c r="K116" s="189"/>
      <c r="L116" s="194"/>
      <c r="M116" s="195"/>
      <c r="N116" s="196"/>
      <c r="O116" s="196"/>
      <c r="P116" s="197">
        <f>SUM(P117:P138)</f>
        <v>0</v>
      </c>
      <c r="Q116" s="196"/>
      <c r="R116" s="197">
        <f>SUM(R117:R138)</f>
        <v>9.6294547058759985</v>
      </c>
      <c r="S116" s="196"/>
      <c r="T116" s="198">
        <f>SUM(T117:T138)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9" t="s">
        <v>78</v>
      </c>
      <c r="AT116" s="200" t="s">
        <v>69</v>
      </c>
      <c r="AU116" s="200" t="s">
        <v>78</v>
      </c>
      <c r="AY116" s="199" t="s">
        <v>127</v>
      </c>
      <c r="BK116" s="201">
        <f>SUM(BK117:BK138)</f>
        <v>0</v>
      </c>
    </row>
    <row r="117" s="2" customFormat="1" ht="24.15" customHeight="1">
      <c r="A117" s="38"/>
      <c r="B117" s="39"/>
      <c r="C117" s="204" t="s">
        <v>160</v>
      </c>
      <c r="D117" s="204" t="s">
        <v>129</v>
      </c>
      <c r="E117" s="205" t="s">
        <v>161</v>
      </c>
      <c r="F117" s="206" t="s">
        <v>162</v>
      </c>
      <c r="G117" s="207" t="s">
        <v>132</v>
      </c>
      <c r="H117" s="208">
        <v>0.39100000000000001</v>
      </c>
      <c r="I117" s="209"/>
      <c r="J117" s="210">
        <f>ROUND(I117*H117,2)</f>
        <v>0</v>
      </c>
      <c r="K117" s="206" t="s">
        <v>133</v>
      </c>
      <c r="L117" s="44"/>
      <c r="M117" s="211" t="s">
        <v>19</v>
      </c>
      <c r="N117" s="212" t="s">
        <v>41</v>
      </c>
      <c r="O117" s="84"/>
      <c r="P117" s="213">
        <f>O117*H117</f>
        <v>0</v>
      </c>
      <c r="Q117" s="213">
        <v>1.98</v>
      </c>
      <c r="R117" s="213">
        <f>Q117*H117</f>
        <v>0.77417999999999998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134</v>
      </c>
      <c r="AT117" s="215" t="s">
        <v>129</v>
      </c>
      <c r="AU117" s="215" t="s">
        <v>80</v>
      </c>
      <c r="AY117" s="17" t="s">
        <v>127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78</v>
      </c>
      <c r="BK117" s="216">
        <f>ROUND(I117*H117,2)</f>
        <v>0</v>
      </c>
      <c r="BL117" s="17" t="s">
        <v>134</v>
      </c>
      <c r="BM117" s="215" t="s">
        <v>163</v>
      </c>
    </row>
    <row r="118" s="2" customFormat="1">
      <c r="A118" s="38"/>
      <c r="B118" s="39"/>
      <c r="C118" s="40"/>
      <c r="D118" s="217" t="s">
        <v>136</v>
      </c>
      <c r="E118" s="40"/>
      <c r="F118" s="218" t="s">
        <v>164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136</v>
      </c>
      <c r="AU118" s="17" t="s">
        <v>80</v>
      </c>
    </row>
    <row r="119" s="13" customFormat="1">
      <c r="A119" s="13"/>
      <c r="B119" s="222"/>
      <c r="C119" s="223"/>
      <c r="D119" s="224" t="s">
        <v>138</v>
      </c>
      <c r="E119" s="225" t="s">
        <v>19</v>
      </c>
      <c r="F119" s="226" t="s">
        <v>165</v>
      </c>
      <c r="G119" s="223"/>
      <c r="H119" s="227">
        <v>0.34000000000000002</v>
      </c>
      <c r="I119" s="228"/>
      <c r="J119" s="223"/>
      <c r="K119" s="223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138</v>
      </c>
      <c r="AU119" s="233" t="s">
        <v>80</v>
      </c>
      <c r="AV119" s="13" t="s">
        <v>80</v>
      </c>
      <c r="AW119" s="13" t="s">
        <v>32</v>
      </c>
      <c r="AX119" s="13" t="s">
        <v>70</v>
      </c>
      <c r="AY119" s="233" t="s">
        <v>127</v>
      </c>
    </row>
    <row r="120" s="13" customFormat="1">
      <c r="A120" s="13"/>
      <c r="B120" s="222"/>
      <c r="C120" s="223"/>
      <c r="D120" s="224" t="s">
        <v>138</v>
      </c>
      <c r="E120" s="225" t="s">
        <v>19</v>
      </c>
      <c r="F120" s="226" t="s">
        <v>166</v>
      </c>
      <c r="G120" s="223"/>
      <c r="H120" s="227">
        <v>0.050999999999999997</v>
      </c>
      <c r="I120" s="228"/>
      <c r="J120" s="223"/>
      <c r="K120" s="223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138</v>
      </c>
      <c r="AU120" s="233" t="s">
        <v>80</v>
      </c>
      <c r="AV120" s="13" t="s">
        <v>80</v>
      </c>
      <c r="AW120" s="13" t="s">
        <v>32</v>
      </c>
      <c r="AX120" s="13" t="s">
        <v>70</v>
      </c>
      <c r="AY120" s="233" t="s">
        <v>127</v>
      </c>
    </row>
    <row r="121" s="14" customFormat="1">
      <c r="A121" s="14"/>
      <c r="B121" s="234"/>
      <c r="C121" s="235"/>
      <c r="D121" s="224" t="s">
        <v>138</v>
      </c>
      <c r="E121" s="236" t="s">
        <v>19</v>
      </c>
      <c r="F121" s="237" t="s">
        <v>141</v>
      </c>
      <c r="G121" s="235"/>
      <c r="H121" s="238">
        <v>0.39100000000000001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138</v>
      </c>
      <c r="AU121" s="244" t="s">
        <v>80</v>
      </c>
      <c r="AV121" s="14" t="s">
        <v>134</v>
      </c>
      <c r="AW121" s="14" t="s">
        <v>32</v>
      </c>
      <c r="AX121" s="14" t="s">
        <v>78</v>
      </c>
      <c r="AY121" s="244" t="s">
        <v>127</v>
      </c>
    </row>
    <row r="122" s="2" customFormat="1" ht="24.15" customHeight="1">
      <c r="A122" s="38"/>
      <c r="B122" s="39"/>
      <c r="C122" s="204" t="s">
        <v>167</v>
      </c>
      <c r="D122" s="204" t="s">
        <v>129</v>
      </c>
      <c r="E122" s="205" t="s">
        <v>168</v>
      </c>
      <c r="F122" s="206" t="s">
        <v>169</v>
      </c>
      <c r="G122" s="207" t="s">
        <v>132</v>
      </c>
      <c r="H122" s="208">
        <v>3.5190000000000001</v>
      </c>
      <c r="I122" s="209"/>
      <c r="J122" s="210">
        <f>ROUND(I122*H122,2)</f>
        <v>0</v>
      </c>
      <c r="K122" s="206" t="s">
        <v>133</v>
      </c>
      <c r="L122" s="44"/>
      <c r="M122" s="211" t="s">
        <v>19</v>
      </c>
      <c r="N122" s="212" t="s">
        <v>41</v>
      </c>
      <c r="O122" s="84"/>
      <c r="P122" s="213">
        <f>O122*H122</f>
        <v>0</v>
      </c>
      <c r="Q122" s="213">
        <v>2.5018722040000001</v>
      </c>
      <c r="R122" s="213">
        <f>Q122*H122</f>
        <v>8.8040882858760003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134</v>
      </c>
      <c r="AT122" s="215" t="s">
        <v>129</v>
      </c>
      <c r="AU122" s="215" t="s">
        <v>80</v>
      </c>
      <c r="AY122" s="17" t="s">
        <v>127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78</v>
      </c>
      <c r="BK122" s="216">
        <f>ROUND(I122*H122,2)</f>
        <v>0</v>
      </c>
      <c r="BL122" s="17" t="s">
        <v>134</v>
      </c>
      <c r="BM122" s="215" t="s">
        <v>170</v>
      </c>
    </row>
    <row r="123" s="2" customFormat="1">
      <c r="A123" s="38"/>
      <c r="B123" s="39"/>
      <c r="C123" s="40"/>
      <c r="D123" s="217" t="s">
        <v>136</v>
      </c>
      <c r="E123" s="40"/>
      <c r="F123" s="218" t="s">
        <v>171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136</v>
      </c>
      <c r="AU123" s="17" t="s">
        <v>80</v>
      </c>
    </row>
    <row r="124" s="13" customFormat="1">
      <c r="A124" s="13"/>
      <c r="B124" s="222"/>
      <c r="C124" s="223"/>
      <c r="D124" s="224" t="s">
        <v>138</v>
      </c>
      <c r="E124" s="225" t="s">
        <v>19</v>
      </c>
      <c r="F124" s="226" t="s">
        <v>172</v>
      </c>
      <c r="G124" s="223"/>
      <c r="H124" s="227">
        <v>3.0600000000000001</v>
      </c>
      <c r="I124" s="228"/>
      <c r="J124" s="223"/>
      <c r="K124" s="223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138</v>
      </c>
      <c r="AU124" s="233" t="s">
        <v>80</v>
      </c>
      <c r="AV124" s="13" t="s">
        <v>80</v>
      </c>
      <c r="AW124" s="13" t="s">
        <v>32</v>
      </c>
      <c r="AX124" s="13" t="s">
        <v>70</v>
      </c>
      <c r="AY124" s="233" t="s">
        <v>127</v>
      </c>
    </row>
    <row r="125" s="13" customFormat="1">
      <c r="A125" s="13"/>
      <c r="B125" s="222"/>
      <c r="C125" s="223"/>
      <c r="D125" s="224" t="s">
        <v>138</v>
      </c>
      <c r="E125" s="225" t="s">
        <v>19</v>
      </c>
      <c r="F125" s="226" t="s">
        <v>173</v>
      </c>
      <c r="G125" s="223"/>
      <c r="H125" s="227">
        <v>0.45900000000000002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138</v>
      </c>
      <c r="AU125" s="233" t="s">
        <v>80</v>
      </c>
      <c r="AV125" s="13" t="s">
        <v>80</v>
      </c>
      <c r="AW125" s="13" t="s">
        <v>32</v>
      </c>
      <c r="AX125" s="13" t="s">
        <v>70</v>
      </c>
      <c r="AY125" s="233" t="s">
        <v>127</v>
      </c>
    </row>
    <row r="126" s="14" customFormat="1">
      <c r="A126" s="14"/>
      <c r="B126" s="234"/>
      <c r="C126" s="235"/>
      <c r="D126" s="224" t="s">
        <v>138</v>
      </c>
      <c r="E126" s="236" t="s">
        <v>19</v>
      </c>
      <c r="F126" s="237" t="s">
        <v>141</v>
      </c>
      <c r="G126" s="235"/>
      <c r="H126" s="238">
        <v>3.5190000000000001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138</v>
      </c>
      <c r="AU126" s="244" t="s">
        <v>80</v>
      </c>
      <c r="AV126" s="14" t="s">
        <v>134</v>
      </c>
      <c r="AW126" s="14" t="s">
        <v>32</v>
      </c>
      <c r="AX126" s="14" t="s">
        <v>78</v>
      </c>
      <c r="AY126" s="244" t="s">
        <v>127</v>
      </c>
    </row>
    <row r="127" s="2" customFormat="1" ht="16.5" customHeight="1">
      <c r="A127" s="38"/>
      <c r="B127" s="39"/>
      <c r="C127" s="204" t="s">
        <v>174</v>
      </c>
      <c r="D127" s="204" t="s">
        <v>129</v>
      </c>
      <c r="E127" s="205" t="s">
        <v>175</v>
      </c>
      <c r="F127" s="206" t="s">
        <v>176</v>
      </c>
      <c r="G127" s="207" t="s">
        <v>177</v>
      </c>
      <c r="H127" s="208">
        <v>3.8180000000000001</v>
      </c>
      <c r="I127" s="209"/>
      <c r="J127" s="210">
        <f>ROUND(I127*H127,2)</f>
        <v>0</v>
      </c>
      <c r="K127" s="206" t="s">
        <v>133</v>
      </c>
      <c r="L127" s="44"/>
      <c r="M127" s="211" t="s">
        <v>19</v>
      </c>
      <c r="N127" s="212" t="s">
        <v>41</v>
      </c>
      <c r="O127" s="84"/>
      <c r="P127" s="213">
        <f>O127*H127</f>
        <v>0</v>
      </c>
      <c r="Q127" s="213">
        <v>0.0026900000000000001</v>
      </c>
      <c r="R127" s="213">
        <f>Q127*H127</f>
        <v>0.010270420000000001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134</v>
      </c>
      <c r="AT127" s="215" t="s">
        <v>129</v>
      </c>
      <c r="AU127" s="215" t="s">
        <v>80</v>
      </c>
      <c r="AY127" s="17" t="s">
        <v>127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78</v>
      </c>
      <c r="BK127" s="216">
        <f>ROUND(I127*H127,2)</f>
        <v>0</v>
      </c>
      <c r="BL127" s="17" t="s">
        <v>134</v>
      </c>
      <c r="BM127" s="215" t="s">
        <v>178</v>
      </c>
    </row>
    <row r="128" s="2" customFormat="1">
      <c r="A128" s="38"/>
      <c r="B128" s="39"/>
      <c r="C128" s="40"/>
      <c r="D128" s="217" t="s">
        <v>136</v>
      </c>
      <c r="E128" s="40"/>
      <c r="F128" s="218" t="s">
        <v>179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136</v>
      </c>
      <c r="AU128" s="17" t="s">
        <v>80</v>
      </c>
    </row>
    <row r="129" s="13" customFormat="1">
      <c r="A129" s="13"/>
      <c r="B129" s="222"/>
      <c r="C129" s="223"/>
      <c r="D129" s="224" t="s">
        <v>138</v>
      </c>
      <c r="E129" s="225" t="s">
        <v>19</v>
      </c>
      <c r="F129" s="226" t="s">
        <v>180</v>
      </c>
      <c r="G129" s="223"/>
      <c r="H129" s="227">
        <v>3.3199999999999998</v>
      </c>
      <c r="I129" s="228"/>
      <c r="J129" s="223"/>
      <c r="K129" s="223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138</v>
      </c>
      <c r="AU129" s="233" t="s">
        <v>80</v>
      </c>
      <c r="AV129" s="13" t="s">
        <v>80</v>
      </c>
      <c r="AW129" s="13" t="s">
        <v>32</v>
      </c>
      <c r="AX129" s="13" t="s">
        <v>70</v>
      </c>
      <c r="AY129" s="233" t="s">
        <v>127</v>
      </c>
    </row>
    <row r="130" s="13" customFormat="1">
      <c r="A130" s="13"/>
      <c r="B130" s="222"/>
      <c r="C130" s="223"/>
      <c r="D130" s="224" t="s">
        <v>138</v>
      </c>
      <c r="E130" s="225" t="s">
        <v>19</v>
      </c>
      <c r="F130" s="226" t="s">
        <v>181</v>
      </c>
      <c r="G130" s="223"/>
      <c r="H130" s="227">
        <v>0.498</v>
      </c>
      <c r="I130" s="228"/>
      <c r="J130" s="223"/>
      <c r="K130" s="223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138</v>
      </c>
      <c r="AU130" s="233" t="s">
        <v>80</v>
      </c>
      <c r="AV130" s="13" t="s">
        <v>80</v>
      </c>
      <c r="AW130" s="13" t="s">
        <v>32</v>
      </c>
      <c r="AX130" s="13" t="s">
        <v>70</v>
      </c>
      <c r="AY130" s="233" t="s">
        <v>127</v>
      </c>
    </row>
    <row r="131" s="14" customFormat="1">
      <c r="A131" s="14"/>
      <c r="B131" s="234"/>
      <c r="C131" s="235"/>
      <c r="D131" s="224" t="s">
        <v>138</v>
      </c>
      <c r="E131" s="236" t="s">
        <v>19</v>
      </c>
      <c r="F131" s="237" t="s">
        <v>141</v>
      </c>
      <c r="G131" s="235"/>
      <c r="H131" s="238">
        <v>3.8180000000000001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138</v>
      </c>
      <c r="AU131" s="244" t="s">
        <v>80</v>
      </c>
      <c r="AV131" s="14" t="s">
        <v>134</v>
      </c>
      <c r="AW131" s="14" t="s">
        <v>32</v>
      </c>
      <c r="AX131" s="14" t="s">
        <v>78</v>
      </c>
      <c r="AY131" s="244" t="s">
        <v>127</v>
      </c>
    </row>
    <row r="132" s="2" customFormat="1" ht="16.5" customHeight="1">
      <c r="A132" s="38"/>
      <c r="B132" s="39"/>
      <c r="C132" s="204" t="s">
        <v>182</v>
      </c>
      <c r="D132" s="204" t="s">
        <v>129</v>
      </c>
      <c r="E132" s="205" t="s">
        <v>183</v>
      </c>
      <c r="F132" s="206" t="s">
        <v>184</v>
      </c>
      <c r="G132" s="207" t="s">
        <v>177</v>
      </c>
      <c r="H132" s="208">
        <v>3.8180000000000001</v>
      </c>
      <c r="I132" s="209"/>
      <c r="J132" s="210">
        <f>ROUND(I132*H132,2)</f>
        <v>0</v>
      </c>
      <c r="K132" s="206" t="s">
        <v>133</v>
      </c>
      <c r="L132" s="44"/>
      <c r="M132" s="211" t="s">
        <v>19</v>
      </c>
      <c r="N132" s="212" t="s">
        <v>41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134</v>
      </c>
      <c r="AT132" s="215" t="s">
        <v>129</v>
      </c>
      <c r="AU132" s="215" t="s">
        <v>80</v>
      </c>
      <c r="AY132" s="17" t="s">
        <v>127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78</v>
      </c>
      <c r="BK132" s="216">
        <f>ROUND(I132*H132,2)</f>
        <v>0</v>
      </c>
      <c r="BL132" s="17" t="s">
        <v>134</v>
      </c>
      <c r="BM132" s="215" t="s">
        <v>185</v>
      </c>
    </row>
    <row r="133" s="2" customFormat="1">
      <c r="A133" s="38"/>
      <c r="B133" s="39"/>
      <c r="C133" s="40"/>
      <c r="D133" s="217" t="s">
        <v>136</v>
      </c>
      <c r="E133" s="40"/>
      <c r="F133" s="218" t="s">
        <v>186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136</v>
      </c>
      <c r="AU133" s="17" t="s">
        <v>80</v>
      </c>
    </row>
    <row r="134" s="2" customFormat="1" ht="49.05" customHeight="1">
      <c r="A134" s="38"/>
      <c r="B134" s="39"/>
      <c r="C134" s="204" t="s">
        <v>187</v>
      </c>
      <c r="D134" s="204" t="s">
        <v>129</v>
      </c>
      <c r="E134" s="205" t="s">
        <v>188</v>
      </c>
      <c r="F134" s="206" t="s">
        <v>189</v>
      </c>
      <c r="G134" s="207" t="s">
        <v>177</v>
      </c>
      <c r="H134" s="208">
        <v>21.199999999999999</v>
      </c>
      <c r="I134" s="209"/>
      <c r="J134" s="210">
        <f>ROUND(I134*H134,2)</f>
        <v>0</v>
      </c>
      <c r="K134" s="206" t="s">
        <v>133</v>
      </c>
      <c r="L134" s="44"/>
      <c r="M134" s="211" t="s">
        <v>19</v>
      </c>
      <c r="N134" s="212" t="s">
        <v>41</v>
      </c>
      <c r="O134" s="84"/>
      <c r="P134" s="213">
        <f>O134*H134</f>
        <v>0</v>
      </c>
      <c r="Q134" s="213">
        <v>0.0019300000000000001</v>
      </c>
      <c r="R134" s="213">
        <f>Q134*H134</f>
        <v>0.040916000000000001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134</v>
      </c>
      <c r="AT134" s="215" t="s">
        <v>129</v>
      </c>
      <c r="AU134" s="215" t="s">
        <v>80</v>
      </c>
      <c r="AY134" s="17" t="s">
        <v>127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78</v>
      </c>
      <c r="BK134" s="216">
        <f>ROUND(I134*H134,2)</f>
        <v>0</v>
      </c>
      <c r="BL134" s="17" t="s">
        <v>134</v>
      </c>
      <c r="BM134" s="215" t="s">
        <v>190</v>
      </c>
    </row>
    <row r="135" s="2" customFormat="1">
      <c r="A135" s="38"/>
      <c r="B135" s="39"/>
      <c r="C135" s="40"/>
      <c r="D135" s="217" t="s">
        <v>136</v>
      </c>
      <c r="E135" s="40"/>
      <c r="F135" s="218" t="s">
        <v>191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80</v>
      </c>
    </row>
    <row r="136" s="13" customFormat="1">
      <c r="A136" s="13"/>
      <c r="B136" s="222"/>
      <c r="C136" s="223"/>
      <c r="D136" s="224" t="s">
        <v>138</v>
      </c>
      <c r="E136" s="225" t="s">
        <v>19</v>
      </c>
      <c r="F136" s="226" t="s">
        <v>192</v>
      </c>
      <c r="G136" s="223"/>
      <c r="H136" s="227">
        <v>17.280000000000001</v>
      </c>
      <c r="I136" s="228"/>
      <c r="J136" s="223"/>
      <c r="K136" s="223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138</v>
      </c>
      <c r="AU136" s="233" t="s">
        <v>80</v>
      </c>
      <c r="AV136" s="13" t="s">
        <v>80</v>
      </c>
      <c r="AW136" s="13" t="s">
        <v>32</v>
      </c>
      <c r="AX136" s="13" t="s">
        <v>70</v>
      </c>
      <c r="AY136" s="233" t="s">
        <v>127</v>
      </c>
    </row>
    <row r="137" s="13" customFormat="1">
      <c r="A137" s="13"/>
      <c r="B137" s="222"/>
      <c r="C137" s="223"/>
      <c r="D137" s="224" t="s">
        <v>138</v>
      </c>
      <c r="E137" s="225" t="s">
        <v>19</v>
      </c>
      <c r="F137" s="226" t="s">
        <v>193</v>
      </c>
      <c r="G137" s="223"/>
      <c r="H137" s="227">
        <v>3.9199999999999999</v>
      </c>
      <c r="I137" s="228"/>
      <c r="J137" s="223"/>
      <c r="K137" s="223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138</v>
      </c>
      <c r="AU137" s="233" t="s">
        <v>80</v>
      </c>
      <c r="AV137" s="13" t="s">
        <v>80</v>
      </c>
      <c r="AW137" s="13" t="s">
        <v>32</v>
      </c>
      <c r="AX137" s="13" t="s">
        <v>70</v>
      </c>
      <c r="AY137" s="233" t="s">
        <v>127</v>
      </c>
    </row>
    <row r="138" s="14" customFormat="1">
      <c r="A138" s="14"/>
      <c r="B138" s="234"/>
      <c r="C138" s="235"/>
      <c r="D138" s="224" t="s">
        <v>138</v>
      </c>
      <c r="E138" s="236" t="s">
        <v>19</v>
      </c>
      <c r="F138" s="237" t="s">
        <v>141</v>
      </c>
      <c r="G138" s="235"/>
      <c r="H138" s="238">
        <v>21.199999999999999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138</v>
      </c>
      <c r="AU138" s="244" t="s">
        <v>80</v>
      </c>
      <c r="AV138" s="14" t="s">
        <v>134</v>
      </c>
      <c r="AW138" s="14" t="s">
        <v>32</v>
      </c>
      <c r="AX138" s="14" t="s">
        <v>78</v>
      </c>
      <c r="AY138" s="244" t="s">
        <v>127</v>
      </c>
    </row>
    <row r="139" s="12" customFormat="1" ht="22.8" customHeight="1">
      <c r="A139" s="12"/>
      <c r="B139" s="188"/>
      <c r="C139" s="189"/>
      <c r="D139" s="190" t="s">
        <v>69</v>
      </c>
      <c r="E139" s="202" t="s">
        <v>148</v>
      </c>
      <c r="F139" s="202" t="s">
        <v>194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SUM(P140:P143)</f>
        <v>0</v>
      </c>
      <c r="Q139" s="196"/>
      <c r="R139" s="197">
        <f>SUM(R140:R143)</f>
        <v>1.186566</v>
      </c>
      <c r="S139" s="196"/>
      <c r="T139" s="198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78</v>
      </c>
      <c r="AT139" s="200" t="s">
        <v>69</v>
      </c>
      <c r="AU139" s="200" t="s">
        <v>78</v>
      </c>
      <c r="AY139" s="199" t="s">
        <v>127</v>
      </c>
      <c r="BK139" s="201">
        <f>SUM(BK140:BK143)</f>
        <v>0</v>
      </c>
    </row>
    <row r="140" s="2" customFormat="1" ht="37.8" customHeight="1">
      <c r="A140" s="38"/>
      <c r="B140" s="39"/>
      <c r="C140" s="204" t="s">
        <v>195</v>
      </c>
      <c r="D140" s="204" t="s">
        <v>129</v>
      </c>
      <c r="E140" s="205" t="s">
        <v>196</v>
      </c>
      <c r="F140" s="206" t="s">
        <v>197</v>
      </c>
      <c r="G140" s="207" t="s">
        <v>177</v>
      </c>
      <c r="H140" s="208">
        <v>5.0999999999999996</v>
      </c>
      <c r="I140" s="209"/>
      <c r="J140" s="210">
        <f>ROUND(I140*H140,2)</f>
        <v>0</v>
      </c>
      <c r="K140" s="206" t="s">
        <v>133</v>
      </c>
      <c r="L140" s="44"/>
      <c r="M140" s="211" t="s">
        <v>19</v>
      </c>
      <c r="N140" s="212" t="s">
        <v>41</v>
      </c>
      <c r="O140" s="84"/>
      <c r="P140" s="213">
        <f>O140*H140</f>
        <v>0</v>
      </c>
      <c r="Q140" s="213">
        <v>0.23266000000000001</v>
      </c>
      <c r="R140" s="213">
        <f>Q140*H140</f>
        <v>1.186566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134</v>
      </c>
      <c r="AT140" s="215" t="s">
        <v>129</v>
      </c>
      <c r="AU140" s="215" t="s">
        <v>80</v>
      </c>
      <c r="AY140" s="17" t="s">
        <v>127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78</v>
      </c>
      <c r="BK140" s="216">
        <f>ROUND(I140*H140,2)</f>
        <v>0</v>
      </c>
      <c r="BL140" s="17" t="s">
        <v>134</v>
      </c>
      <c r="BM140" s="215" t="s">
        <v>198</v>
      </c>
    </row>
    <row r="141" s="2" customFormat="1">
      <c r="A141" s="38"/>
      <c r="B141" s="39"/>
      <c r="C141" s="40"/>
      <c r="D141" s="217" t="s">
        <v>136</v>
      </c>
      <c r="E141" s="40"/>
      <c r="F141" s="218" t="s">
        <v>199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136</v>
      </c>
      <c r="AU141" s="17" t="s">
        <v>80</v>
      </c>
    </row>
    <row r="142" s="13" customFormat="1">
      <c r="A142" s="13"/>
      <c r="B142" s="222"/>
      <c r="C142" s="223"/>
      <c r="D142" s="224" t="s">
        <v>138</v>
      </c>
      <c r="E142" s="225" t="s">
        <v>19</v>
      </c>
      <c r="F142" s="226" t="s">
        <v>200</v>
      </c>
      <c r="G142" s="223"/>
      <c r="H142" s="227">
        <v>5.0999999999999996</v>
      </c>
      <c r="I142" s="228"/>
      <c r="J142" s="223"/>
      <c r="K142" s="223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138</v>
      </c>
      <c r="AU142" s="233" t="s">
        <v>80</v>
      </c>
      <c r="AV142" s="13" t="s">
        <v>80</v>
      </c>
      <c r="AW142" s="13" t="s">
        <v>32</v>
      </c>
      <c r="AX142" s="13" t="s">
        <v>70</v>
      </c>
      <c r="AY142" s="233" t="s">
        <v>127</v>
      </c>
    </row>
    <row r="143" s="14" customFormat="1">
      <c r="A143" s="14"/>
      <c r="B143" s="234"/>
      <c r="C143" s="235"/>
      <c r="D143" s="224" t="s">
        <v>138</v>
      </c>
      <c r="E143" s="236" t="s">
        <v>19</v>
      </c>
      <c r="F143" s="237" t="s">
        <v>141</v>
      </c>
      <c r="G143" s="235"/>
      <c r="H143" s="238">
        <v>5.0999999999999996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138</v>
      </c>
      <c r="AU143" s="244" t="s">
        <v>80</v>
      </c>
      <c r="AV143" s="14" t="s">
        <v>134</v>
      </c>
      <c r="AW143" s="14" t="s">
        <v>32</v>
      </c>
      <c r="AX143" s="14" t="s">
        <v>78</v>
      </c>
      <c r="AY143" s="244" t="s">
        <v>127</v>
      </c>
    </row>
    <row r="144" s="12" customFormat="1" ht="22.8" customHeight="1">
      <c r="A144" s="12"/>
      <c r="B144" s="188"/>
      <c r="C144" s="189"/>
      <c r="D144" s="190" t="s">
        <v>69</v>
      </c>
      <c r="E144" s="202" t="s">
        <v>167</v>
      </c>
      <c r="F144" s="202" t="s">
        <v>201</v>
      </c>
      <c r="G144" s="189"/>
      <c r="H144" s="189"/>
      <c r="I144" s="192"/>
      <c r="J144" s="203">
        <f>BK144</f>
        <v>0</v>
      </c>
      <c r="K144" s="189"/>
      <c r="L144" s="194"/>
      <c r="M144" s="195"/>
      <c r="N144" s="196"/>
      <c r="O144" s="196"/>
      <c r="P144" s="197">
        <f>SUM(P145:P171)</f>
        <v>0</v>
      </c>
      <c r="Q144" s="196"/>
      <c r="R144" s="197">
        <f>SUM(R145:R171)</f>
        <v>4.5104459739999996</v>
      </c>
      <c r="S144" s="196"/>
      <c r="T144" s="198">
        <f>SUM(T145:T171)</f>
        <v>8.057000000000001E-05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9" t="s">
        <v>78</v>
      </c>
      <c r="AT144" s="200" t="s">
        <v>69</v>
      </c>
      <c r="AU144" s="200" t="s">
        <v>78</v>
      </c>
      <c r="AY144" s="199" t="s">
        <v>127</v>
      </c>
      <c r="BK144" s="201">
        <f>SUM(BK145:BK171)</f>
        <v>0</v>
      </c>
    </row>
    <row r="145" s="2" customFormat="1" ht="24.15" customHeight="1">
      <c r="A145" s="38"/>
      <c r="B145" s="39"/>
      <c r="C145" s="204" t="s">
        <v>202</v>
      </c>
      <c r="D145" s="204" t="s">
        <v>129</v>
      </c>
      <c r="E145" s="205" t="s">
        <v>203</v>
      </c>
      <c r="F145" s="206" t="s">
        <v>204</v>
      </c>
      <c r="G145" s="207" t="s">
        <v>177</v>
      </c>
      <c r="H145" s="208">
        <v>31.608000000000001</v>
      </c>
      <c r="I145" s="209"/>
      <c r="J145" s="210">
        <f>ROUND(I145*H145,2)</f>
        <v>0</v>
      </c>
      <c r="K145" s="206" t="s">
        <v>133</v>
      </c>
      <c r="L145" s="44"/>
      <c r="M145" s="211" t="s">
        <v>19</v>
      </c>
      <c r="N145" s="212" t="s">
        <v>41</v>
      </c>
      <c r="O145" s="84"/>
      <c r="P145" s="213">
        <f>O145*H145</f>
        <v>0</v>
      </c>
      <c r="Q145" s="213">
        <v>0.0025000000000000001</v>
      </c>
      <c r="R145" s="213">
        <f>Q145*H145</f>
        <v>0.079020000000000007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134</v>
      </c>
      <c r="AT145" s="215" t="s">
        <v>129</v>
      </c>
      <c r="AU145" s="215" t="s">
        <v>80</v>
      </c>
      <c r="AY145" s="17" t="s">
        <v>127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78</v>
      </c>
      <c r="BK145" s="216">
        <f>ROUND(I145*H145,2)</f>
        <v>0</v>
      </c>
      <c r="BL145" s="17" t="s">
        <v>134</v>
      </c>
      <c r="BM145" s="215" t="s">
        <v>205</v>
      </c>
    </row>
    <row r="146" s="2" customFormat="1">
      <c r="A146" s="38"/>
      <c r="B146" s="39"/>
      <c r="C146" s="40"/>
      <c r="D146" s="217" t="s">
        <v>136</v>
      </c>
      <c r="E146" s="40"/>
      <c r="F146" s="218" t="s">
        <v>206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136</v>
      </c>
      <c r="AU146" s="17" t="s">
        <v>80</v>
      </c>
    </row>
    <row r="147" s="2" customFormat="1" ht="24.15" customHeight="1">
      <c r="A147" s="38"/>
      <c r="B147" s="39"/>
      <c r="C147" s="204" t="s">
        <v>8</v>
      </c>
      <c r="D147" s="204" t="s">
        <v>129</v>
      </c>
      <c r="E147" s="205" t="s">
        <v>207</v>
      </c>
      <c r="F147" s="206" t="s">
        <v>208</v>
      </c>
      <c r="G147" s="207" t="s">
        <v>177</v>
      </c>
      <c r="H147" s="208">
        <v>31.608000000000001</v>
      </c>
      <c r="I147" s="209"/>
      <c r="J147" s="210">
        <f>ROUND(I147*H147,2)</f>
        <v>0</v>
      </c>
      <c r="K147" s="206" t="s">
        <v>133</v>
      </c>
      <c r="L147" s="44"/>
      <c r="M147" s="211" t="s">
        <v>19</v>
      </c>
      <c r="N147" s="212" t="s">
        <v>41</v>
      </c>
      <c r="O147" s="84"/>
      <c r="P147" s="213">
        <f>O147*H147</f>
        <v>0</v>
      </c>
      <c r="Q147" s="213">
        <v>0.00018000000000000001</v>
      </c>
      <c r="R147" s="213">
        <f>Q147*H147</f>
        <v>0.0056894400000000005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134</v>
      </c>
      <c r="AT147" s="215" t="s">
        <v>129</v>
      </c>
      <c r="AU147" s="215" t="s">
        <v>80</v>
      </c>
      <c r="AY147" s="17" t="s">
        <v>127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78</v>
      </c>
      <c r="BK147" s="216">
        <f>ROUND(I147*H147,2)</f>
        <v>0</v>
      </c>
      <c r="BL147" s="17" t="s">
        <v>134</v>
      </c>
      <c r="BM147" s="215" t="s">
        <v>209</v>
      </c>
    </row>
    <row r="148" s="2" customFormat="1">
      <c r="A148" s="38"/>
      <c r="B148" s="39"/>
      <c r="C148" s="40"/>
      <c r="D148" s="217" t="s">
        <v>136</v>
      </c>
      <c r="E148" s="40"/>
      <c r="F148" s="218" t="s">
        <v>210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136</v>
      </c>
      <c r="AU148" s="17" t="s">
        <v>80</v>
      </c>
    </row>
    <row r="149" s="2" customFormat="1" ht="33" customHeight="1">
      <c r="A149" s="38"/>
      <c r="B149" s="39"/>
      <c r="C149" s="204" t="s">
        <v>211</v>
      </c>
      <c r="D149" s="204" t="s">
        <v>129</v>
      </c>
      <c r="E149" s="205" t="s">
        <v>212</v>
      </c>
      <c r="F149" s="206" t="s">
        <v>213</v>
      </c>
      <c r="G149" s="207" t="s">
        <v>177</v>
      </c>
      <c r="H149" s="208">
        <v>156.554</v>
      </c>
      <c r="I149" s="209"/>
      <c r="J149" s="210">
        <f>ROUND(I149*H149,2)</f>
        <v>0</v>
      </c>
      <c r="K149" s="206" t="s">
        <v>133</v>
      </c>
      <c r="L149" s="44"/>
      <c r="M149" s="211" t="s">
        <v>19</v>
      </c>
      <c r="N149" s="212" t="s">
        <v>41</v>
      </c>
      <c r="O149" s="84"/>
      <c r="P149" s="213">
        <f>O149*H149</f>
        <v>0</v>
      </c>
      <c r="Q149" s="213">
        <v>0.023099999999999999</v>
      </c>
      <c r="R149" s="213">
        <f>Q149*H149</f>
        <v>3.6163973999999999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134</v>
      </c>
      <c r="AT149" s="215" t="s">
        <v>129</v>
      </c>
      <c r="AU149" s="215" t="s">
        <v>80</v>
      </c>
      <c r="AY149" s="17" t="s">
        <v>127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78</v>
      </c>
      <c r="BK149" s="216">
        <f>ROUND(I149*H149,2)</f>
        <v>0</v>
      </c>
      <c r="BL149" s="17" t="s">
        <v>134</v>
      </c>
      <c r="BM149" s="215" t="s">
        <v>214</v>
      </c>
    </row>
    <row r="150" s="2" customFormat="1">
      <c r="A150" s="38"/>
      <c r="B150" s="39"/>
      <c r="C150" s="40"/>
      <c r="D150" s="217" t="s">
        <v>136</v>
      </c>
      <c r="E150" s="40"/>
      <c r="F150" s="218" t="s">
        <v>215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136</v>
      </c>
      <c r="AU150" s="17" t="s">
        <v>80</v>
      </c>
    </row>
    <row r="151" s="13" customFormat="1">
      <c r="A151" s="13"/>
      <c r="B151" s="222"/>
      <c r="C151" s="223"/>
      <c r="D151" s="224" t="s">
        <v>138</v>
      </c>
      <c r="E151" s="225" t="s">
        <v>19</v>
      </c>
      <c r="F151" s="226" t="s">
        <v>216</v>
      </c>
      <c r="G151" s="223"/>
      <c r="H151" s="227">
        <v>161.55199999999999</v>
      </c>
      <c r="I151" s="228"/>
      <c r="J151" s="223"/>
      <c r="K151" s="223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138</v>
      </c>
      <c r="AU151" s="233" t="s">
        <v>80</v>
      </c>
      <c r="AV151" s="13" t="s">
        <v>80</v>
      </c>
      <c r="AW151" s="13" t="s">
        <v>32</v>
      </c>
      <c r="AX151" s="13" t="s">
        <v>70</v>
      </c>
      <c r="AY151" s="233" t="s">
        <v>127</v>
      </c>
    </row>
    <row r="152" s="13" customFormat="1">
      <c r="A152" s="13"/>
      <c r="B152" s="222"/>
      <c r="C152" s="223"/>
      <c r="D152" s="224" t="s">
        <v>138</v>
      </c>
      <c r="E152" s="225" t="s">
        <v>19</v>
      </c>
      <c r="F152" s="226" t="s">
        <v>217</v>
      </c>
      <c r="G152" s="223"/>
      <c r="H152" s="227">
        <v>-4.9980000000000002</v>
      </c>
      <c r="I152" s="228"/>
      <c r="J152" s="223"/>
      <c r="K152" s="223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138</v>
      </c>
      <c r="AU152" s="233" t="s">
        <v>80</v>
      </c>
      <c r="AV152" s="13" t="s">
        <v>80</v>
      </c>
      <c r="AW152" s="13" t="s">
        <v>32</v>
      </c>
      <c r="AX152" s="13" t="s">
        <v>70</v>
      </c>
      <c r="AY152" s="233" t="s">
        <v>127</v>
      </c>
    </row>
    <row r="153" s="14" customFormat="1">
      <c r="A153" s="14"/>
      <c r="B153" s="234"/>
      <c r="C153" s="235"/>
      <c r="D153" s="224" t="s">
        <v>138</v>
      </c>
      <c r="E153" s="236" t="s">
        <v>19</v>
      </c>
      <c r="F153" s="237" t="s">
        <v>141</v>
      </c>
      <c r="G153" s="235"/>
      <c r="H153" s="238">
        <v>156.554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138</v>
      </c>
      <c r="AU153" s="244" t="s">
        <v>80</v>
      </c>
      <c r="AV153" s="14" t="s">
        <v>134</v>
      </c>
      <c r="AW153" s="14" t="s">
        <v>32</v>
      </c>
      <c r="AX153" s="14" t="s">
        <v>78</v>
      </c>
      <c r="AY153" s="244" t="s">
        <v>127</v>
      </c>
    </row>
    <row r="154" s="2" customFormat="1" ht="37.8" customHeight="1">
      <c r="A154" s="38"/>
      <c r="B154" s="39"/>
      <c r="C154" s="204" t="s">
        <v>218</v>
      </c>
      <c r="D154" s="204" t="s">
        <v>129</v>
      </c>
      <c r="E154" s="205" t="s">
        <v>219</v>
      </c>
      <c r="F154" s="206" t="s">
        <v>220</v>
      </c>
      <c r="G154" s="207" t="s">
        <v>177</v>
      </c>
      <c r="H154" s="208">
        <v>156.554</v>
      </c>
      <c r="I154" s="209"/>
      <c r="J154" s="210">
        <f>ROUND(I154*H154,2)</f>
        <v>0</v>
      </c>
      <c r="K154" s="206" t="s">
        <v>133</v>
      </c>
      <c r="L154" s="44"/>
      <c r="M154" s="211" t="s">
        <v>19</v>
      </c>
      <c r="N154" s="212" t="s">
        <v>41</v>
      </c>
      <c r="O154" s="84"/>
      <c r="P154" s="213">
        <f>O154*H154</f>
        <v>0</v>
      </c>
      <c r="Q154" s="213">
        <v>0.00382</v>
      </c>
      <c r="R154" s="213">
        <f>Q154*H154</f>
        <v>0.59803627999999998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134</v>
      </c>
      <c r="AT154" s="215" t="s">
        <v>129</v>
      </c>
      <c r="AU154" s="215" t="s">
        <v>80</v>
      </c>
      <c r="AY154" s="17" t="s">
        <v>127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78</v>
      </c>
      <c r="BK154" s="216">
        <f>ROUND(I154*H154,2)</f>
        <v>0</v>
      </c>
      <c r="BL154" s="17" t="s">
        <v>134</v>
      </c>
      <c r="BM154" s="215" t="s">
        <v>221</v>
      </c>
    </row>
    <row r="155" s="2" customFormat="1">
      <c r="A155" s="38"/>
      <c r="B155" s="39"/>
      <c r="C155" s="40"/>
      <c r="D155" s="217" t="s">
        <v>136</v>
      </c>
      <c r="E155" s="40"/>
      <c r="F155" s="218" t="s">
        <v>222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136</v>
      </c>
      <c r="AU155" s="17" t="s">
        <v>80</v>
      </c>
    </row>
    <row r="156" s="13" customFormat="1">
      <c r="A156" s="13"/>
      <c r="B156" s="222"/>
      <c r="C156" s="223"/>
      <c r="D156" s="224" t="s">
        <v>138</v>
      </c>
      <c r="E156" s="225" t="s">
        <v>19</v>
      </c>
      <c r="F156" s="226" t="s">
        <v>216</v>
      </c>
      <c r="G156" s="223"/>
      <c r="H156" s="227">
        <v>161.55199999999999</v>
      </c>
      <c r="I156" s="228"/>
      <c r="J156" s="223"/>
      <c r="K156" s="223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138</v>
      </c>
      <c r="AU156" s="233" t="s">
        <v>80</v>
      </c>
      <c r="AV156" s="13" t="s">
        <v>80</v>
      </c>
      <c r="AW156" s="13" t="s">
        <v>32</v>
      </c>
      <c r="AX156" s="13" t="s">
        <v>70</v>
      </c>
      <c r="AY156" s="233" t="s">
        <v>127</v>
      </c>
    </row>
    <row r="157" s="13" customFormat="1">
      <c r="A157" s="13"/>
      <c r="B157" s="222"/>
      <c r="C157" s="223"/>
      <c r="D157" s="224" t="s">
        <v>138</v>
      </c>
      <c r="E157" s="225" t="s">
        <v>19</v>
      </c>
      <c r="F157" s="226" t="s">
        <v>217</v>
      </c>
      <c r="G157" s="223"/>
      <c r="H157" s="227">
        <v>-4.9980000000000002</v>
      </c>
      <c r="I157" s="228"/>
      <c r="J157" s="223"/>
      <c r="K157" s="223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138</v>
      </c>
      <c r="AU157" s="233" t="s">
        <v>80</v>
      </c>
      <c r="AV157" s="13" t="s">
        <v>80</v>
      </c>
      <c r="AW157" s="13" t="s">
        <v>32</v>
      </c>
      <c r="AX157" s="13" t="s">
        <v>70</v>
      </c>
      <c r="AY157" s="233" t="s">
        <v>127</v>
      </c>
    </row>
    <row r="158" s="14" customFormat="1">
      <c r="A158" s="14"/>
      <c r="B158" s="234"/>
      <c r="C158" s="235"/>
      <c r="D158" s="224" t="s">
        <v>138</v>
      </c>
      <c r="E158" s="236" t="s">
        <v>19</v>
      </c>
      <c r="F158" s="237" t="s">
        <v>141</v>
      </c>
      <c r="G158" s="235"/>
      <c r="H158" s="238">
        <v>156.554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138</v>
      </c>
      <c r="AU158" s="244" t="s">
        <v>80</v>
      </c>
      <c r="AV158" s="14" t="s">
        <v>134</v>
      </c>
      <c r="AW158" s="14" t="s">
        <v>32</v>
      </c>
      <c r="AX158" s="14" t="s">
        <v>78</v>
      </c>
      <c r="AY158" s="244" t="s">
        <v>127</v>
      </c>
    </row>
    <row r="159" s="2" customFormat="1" ht="37.8" customHeight="1">
      <c r="A159" s="38"/>
      <c r="B159" s="39"/>
      <c r="C159" s="204" t="s">
        <v>223</v>
      </c>
      <c r="D159" s="204" t="s">
        <v>129</v>
      </c>
      <c r="E159" s="205" t="s">
        <v>224</v>
      </c>
      <c r="F159" s="206" t="s">
        <v>225</v>
      </c>
      <c r="G159" s="207" t="s">
        <v>177</v>
      </c>
      <c r="H159" s="208">
        <v>31.608000000000001</v>
      </c>
      <c r="I159" s="209"/>
      <c r="J159" s="210">
        <f>ROUND(I159*H159,2)</f>
        <v>0</v>
      </c>
      <c r="K159" s="206" t="s">
        <v>133</v>
      </c>
      <c r="L159" s="44"/>
      <c r="M159" s="211" t="s">
        <v>19</v>
      </c>
      <c r="N159" s="212" t="s">
        <v>41</v>
      </c>
      <c r="O159" s="84"/>
      <c r="P159" s="213">
        <f>O159*H159</f>
        <v>0</v>
      </c>
      <c r="Q159" s="213">
        <v>0.0057000000000000002</v>
      </c>
      <c r="R159" s="213">
        <f>Q159*H159</f>
        <v>0.18016560000000001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134</v>
      </c>
      <c r="AT159" s="215" t="s">
        <v>129</v>
      </c>
      <c r="AU159" s="215" t="s">
        <v>80</v>
      </c>
      <c r="AY159" s="17" t="s">
        <v>127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78</v>
      </c>
      <c r="BK159" s="216">
        <f>ROUND(I159*H159,2)</f>
        <v>0</v>
      </c>
      <c r="BL159" s="17" t="s">
        <v>134</v>
      </c>
      <c r="BM159" s="215" t="s">
        <v>226</v>
      </c>
    </row>
    <row r="160" s="2" customFormat="1">
      <c r="A160" s="38"/>
      <c r="B160" s="39"/>
      <c r="C160" s="40"/>
      <c r="D160" s="217" t="s">
        <v>136</v>
      </c>
      <c r="E160" s="40"/>
      <c r="F160" s="218" t="s">
        <v>227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136</v>
      </c>
      <c r="AU160" s="17" t="s">
        <v>80</v>
      </c>
    </row>
    <row r="161" s="13" customFormat="1">
      <c r="A161" s="13"/>
      <c r="B161" s="222"/>
      <c r="C161" s="223"/>
      <c r="D161" s="224" t="s">
        <v>138</v>
      </c>
      <c r="E161" s="225" t="s">
        <v>19</v>
      </c>
      <c r="F161" s="226" t="s">
        <v>228</v>
      </c>
      <c r="G161" s="223"/>
      <c r="H161" s="227">
        <v>31.608000000000001</v>
      </c>
      <c r="I161" s="228"/>
      <c r="J161" s="223"/>
      <c r="K161" s="223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138</v>
      </c>
      <c r="AU161" s="233" t="s">
        <v>80</v>
      </c>
      <c r="AV161" s="13" t="s">
        <v>80</v>
      </c>
      <c r="AW161" s="13" t="s">
        <v>32</v>
      </c>
      <c r="AX161" s="13" t="s">
        <v>70</v>
      </c>
      <c r="AY161" s="233" t="s">
        <v>127</v>
      </c>
    </row>
    <row r="162" s="14" customFormat="1">
      <c r="A162" s="14"/>
      <c r="B162" s="234"/>
      <c r="C162" s="235"/>
      <c r="D162" s="224" t="s">
        <v>138</v>
      </c>
      <c r="E162" s="236" t="s">
        <v>19</v>
      </c>
      <c r="F162" s="237" t="s">
        <v>141</v>
      </c>
      <c r="G162" s="235"/>
      <c r="H162" s="238">
        <v>31.608000000000001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138</v>
      </c>
      <c r="AU162" s="244" t="s">
        <v>80</v>
      </c>
      <c r="AV162" s="14" t="s">
        <v>134</v>
      </c>
      <c r="AW162" s="14" t="s">
        <v>32</v>
      </c>
      <c r="AX162" s="14" t="s">
        <v>78</v>
      </c>
      <c r="AY162" s="244" t="s">
        <v>127</v>
      </c>
    </row>
    <row r="163" s="2" customFormat="1" ht="24.15" customHeight="1">
      <c r="A163" s="38"/>
      <c r="B163" s="39"/>
      <c r="C163" s="204" t="s">
        <v>229</v>
      </c>
      <c r="D163" s="204" t="s">
        <v>129</v>
      </c>
      <c r="E163" s="205" t="s">
        <v>230</v>
      </c>
      <c r="F163" s="206" t="s">
        <v>231</v>
      </c>
      <c r="G163" s="207" t="s">
        <v>232</v>
      </c>
      <c r="H163" s="208">
        <v>3</v>
      </c>
      <c r="I163" s="209"/>
      <c r="J163" s="210">
        <f>ROUND(I163*H163,2)</f>
        <v>0</v>
      </c>
      <c r="K163" s="206" t="s">
        <v>133</v>
      </c>
      <c r="L163" s="44"/>
      <c r="M163" s="211" t="s">
        <v>19</v>
      </c>
      <c r="N163" s="212" t="s">
        <v>41</v>
      </c>
      <c r="O163" s="84"/>
      <c r="P163" s="213">
        <f>O163*H163</f>
        <v>0</v>
      </c>
      <c r="Q163" s="213">
        <v>0.010319999999999999</v>
      </c>
      <c r="R163" s="213">
        <f>Q163*H163</f>
        <v>0.030959999999999998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134</v>
      </c>
      <c r="AT163" s="215" t="s">
        <v>129</v>
      </c>
      <c r="AU163" s="215" t="s">
        <v>80</v>
      </c>
      <c r="AY163" s="17" t="s">
        <v>127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78</v>
      </c>
      <c r="BK163" s="216">
        <f>ROUND(I163*H163,2)</f>
        <v>0</v>
      </c>
      <c r="BL163" s="17" t="s">
        <v>134</v>
      </c>
      <c r="BM163" s="215" t="s">
        <v>233</v>
      </c>
    </row>
    <row r="164" s="2" customFormat="1">
      <c r="A164" s="38"/>
      <c r="B164" s="39"/>
      <c r="C164" s="40"/>
      <c r="D164" s="217" t="s">
        <v>136</v>
      </c>
      <c r="E164" s="40"/>
      <c r="F164" s="218" t="s">
        <v>234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136</v>
      </c>
      <c r="AU164" s="17" t="s">
        <v>80</v>
      </c>
    </row>
    <row r="165" s="2" customFormat="1" ht="37.8" customHeight="1">
      <c r="A165" s="38"/>
      <c r="B165" s="39"/>
      <c r="C165" s="204" t="s">
        <v>235</v>
      </c>
      <c r="D165" s="204" t="s">
        <v>129</v>
      </c>
      <c r="E165" s="205" t="s">
        <v>236</v>
      </c>
      <c r="F165" s="206" t="s">
        <v>237</v>
      </c>
      <c r="G165" s="207" t="s">
        <v>177</v>
      </c>
      <c r="H165" s="208">
        <v>8.0570000000000004</v>
      </c>
      <c r="I165" s="209"/>
      <c r="J165" s="210">
        <f>ROUND(I165*H165,2)</f>
        <v>0</v>
      </c>
      <c r="K165" s="206" t="s">
        <v>133</v>
      </c>
      <c r="L165" s="44"/>
      <c r="M165" s="211" t="s">
        <v>19</v>
      </c>
      <c r="N165" s="212" t="s">
        <v>41</v>
      </c>
      <c r="O165" s="84"/>
      <c r="P165" s="213">
        <f>O165*H165</f>
        <v>0</v>
      </c>
      <c r="Q165" s="213">
        <v>2.1999999999999999E-05</v>
      </c>
      <c r="R165" s="213">
        <f>Q165*H165</f>
        <v>0.00017725400000000001</v>
      </c>
      <c r="S165" s="213">
        <v>1.0000000000000001E-05</v>
      </c>
      <c r="T165" s="214">
        <f>S165*H165</f>
        <v>8.057000000000001E-05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134</v>
      </c>
      <c r="AT165" s="215" t="s">
        <v>129</v>
      </c>
      <c r="AU165" s="215" t="s">
        <v>80</v>
      </c>
      <c r="AY165" s="17" t="s">
        <v>127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78</v>
      </c>
      <c r="BK165" s="216">
        <f>ROUND(I165*H165,2)</f>
        <v>0</v>
      </c>
      <c r="BL165" s="17" t="s">
        <v>134</v>
      </c>
      <c r="BM165" s="215" t="s">
        <v>238</v>
      </c>
    </row>
    <row r="166" s="2" customFormat="1">
      <c r="A166" s="38"/>
      <c r="B166" s="39"/>
      <c r="C166" s="40"/>
      <c r="D166" s="217" t="s">
        <v>136</v>
      </c>
      <c r="E166" s="40"/>
      <c r="F166" s="218" t="s">
        <v>239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136</v>
      </c>
      <c r="AU166" s="17" t="s">
        <v>80</v>
      </c>
    </row>
    <row r="167" s="13" customFormat="1">
      <c r="A167" s="13"/>
      <c r="B167" s="222"/>
      <c r="C167" s="223"/>
      <c r="D167" s="224" t="s">
        <v>138</v>
      </c>
      <c r="E167" s="225" t="s">
        <v>19</v>
      </c>
      <c r="F167" s="226" t="s">
        <v>240</v>
      </c>
      <c r="G167" s="223"/>
      <c r="H167" s="227">
        <v>3</v>
      </c>
      <c r="I167" s="228"/>
      <c r="J167" s="223"/>
      <c r="K167" s="223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138</v>
      </c>
      <c r="AU167" s="233" t="s">
        <v>80</v>
      </c>
      <c r="AV167" s="13" t="s">
        <v>80</v>
      </c>
      <c r="AW167" s="13" t="s">
        <v>32</v>
      </c>
      <c r="AX167" s="13" t="s">
        <v>70</v>
      </c>
      <c r="AY167" s="233" t="s">
        <v>127</v>
      </c>
    </row>
    <row r="168" s="13" customFormat="1">
      <c r="A168" s="13"/>
      <c r="B168" s="222"/>
      <c r="C168" s="223"/>
      <c r="D168" s="224" t="s">
        <v>138</v>
      </c>
      <c r="E168" s="225" t="s">
        <v>19</v>
      </c>
      <c r="F168" s="226" t="s">
        <v>241</v>
      </c>
      <c r="G168" s="223"/>
      <c r="H168" s="227">
        <v>5.0570000000000004</v>
      </c>
      <c r="I168" s="228"/>
      <c r="J168" s="223"/>
      <c r="K168" s="223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138</v>
      </c>
      <c r="AU168" s="233" t="s">
        <v>80</v>
      </c>
      <c r="AV168" s="13" t="s">
        <v>80</v>
      </c>
      <c r="AW168" s="13" t="s">
        <v>32</v>
      </c>
      <c r="AX168" s="13" t="s">
        <v>70</v>
      </c>
      <c r="AY168" s="233" t="s">
        <v>127</v>
      </c>
    </row>
    <row r="169" s="14" customFormat="1">
      <c r="A169" s="14"/>
      <c r="B169" s="234"/>
      <c r="C169" s="235"/>
      <c r="D169" s="224" t="s">
        <v>138</v>
      </c>
      <c r="E169" s="236" t="s">
        <v>19</v>
      </c>
      <c r="F169" s="237" t="s">
        <v>141</v>
      </c>
      <c r="G169" s="235"/>
      <c r="H169" s="238">
        <v>8.0570000000000004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138</v>
      </c>
      <c r="AU169" s="244" t="s">
        <v>80</v>
      </c>
      <c r="AV169" s="14" t="s">
        <v>134</v>
      </c>
      <c r="AW169" s="14" t="s">
        <v>32</v>
      </c>
      <c r="AX169" s="14" t="s">
        <v>78</v>
      </c>
      <c r="AY169" s="244" t="s">
        <v>127</v>
      </c>
    </row>
    <row r="170" s="2" customFormat="1" ht="24.15" customHeight="1">
      <c r="A170" s="38"/>
      <c r="B170" s="39"/>
      <c r="C170" s="204" t="s">
        <v>242</v>
      </c>
      <c r="D170" s="204" t="s">
        <v>129</v>
      </c>
      <c r="E170" s="205" t="s">
        <v>243</v>
      </c>
      <c r="F170" s="206" t="s">
        <v>244</v>
      </c>
      <c r="G170" s="207" t="s">
        <v>177</v>
      </c>
      <c r="H170" s="208">
        <v>156.554</v>
      </c>
      <c r="I170" s="209"/>
      <c r="J170" s="210">
        <f>ROUND(I170*H170,2)</f>
        <v>0</v>
      </c>
      <c r="K170" s="206" t="s">
        <v>133</v>
      </c>
      <c r="L170" s="44"/>
      <c r="M170" s="211" t="s">
        <v>19</v>
      </c>
      <c r="N170" s="212" t="s">
        <v>41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134</v>
      </c>
      <c r="AT170" s="215" t="s">
        <v>129</v>
      </c>
      <c r="AU170" s="215" t="s">
        <v>80</v>
      </c>
      <c r="AY170" s="17" t="s">
        <v>127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78</v>
      </c>
      <c r="BK170" s="216">
        <f>ROUND(I170*H170,2)</f>
        <v>0</v>
      </c>
      <c r="BL170" s="17" t="s">
        <v>134</v>
      </c>
      <c r="BM170" s="215" t="s">
        <v>245</v>
      </c>
    </row>
    <row r="171" s="2" customFormat="1">
      <c r="A171" s="38"/>
      <c r="B171" s="39"/>
      <c r="C171" s="40"/>
      <c r="D171" s="217" t="s">
        <v>136</v>
      </c>
      <c r="E171" s="40"/>
      <c r="F171" s="218" t="s">
        <v>246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136</v>
      </c>
      <c r="AU171" s="17" t="s">
        <v>80</v>
      </c>
    </row>
    <row r="172" s="12" customFormat="1" ht="22.8" customHeight="1">
      <c r="A172" s="12"/>
      <c r="B172" s="188"/>
      <c r="C172" s="189"/>
      <c r="D172" s="190" t="s">
        <v>69</v>
      </c>
      <c r="E172" s="202" t="s">
        <v>187</v>
      </c>
      <c r="F172" s="202" t="s">
        <v>247</v>
      </c>
      <c r="G172" s="189"/>
      <c r="H172" s="189"/>
      <c r="I172" s="192"/>
      <c r="J172" s="203">
        <f>BK172</f>
        <v>0</v>
      </c>
      <c r="K172" s="189"/>
      <c r="L172" s="194"/>
      <c r="M172" s="195"/>
      <c r="N172" s="196"/>
      <c r="O172" s="196"/>
      <c r="P172" s="197">
        <f>SUM(P173:P216)</f>
        <v>0</v>
      </c>
      <c r="Q172" s="196"/>
      <c r="R172" s="197">
        <f>SUM(R173:R216)</f>
        <v>0.069119999999999987</v>
      </c>
      <c r="S172" s="196"/>
      <c r="T172" s="198">
        <f>SUM(T173:T216)</f>
        <v>11.538058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9" t="s">
        <v>78</v>
      </c>
      <c r="AT172" s="200" t="s">
        <v>69</v>
      </c>
      <c r="AU172" s="200" t="s">
        <v>78</v>
      </c>
      <c r="AY172" s="199" t="s">
        <v>127</v>
      </c>
      <c r="BK172" s="201">
        <f>SUM(BK173:BK216)</f>
        <v>0</v>
      </c>
    </row>
    <row r="173" s="2" customFormat="1" ht="44.25" customHeight="1">
      <c r="A173" s="38"/>
      <c r="B173" s="39"/>
      <c r="C173" s="204" t="s">
        <v>248</v>
      </c>
      <c r="D173" s="204" t="s">
        <v>129</v>
      </c>
      <c r="E173" s="205" t="s">
        <v>249</v>
      </c>
      <c r="F173" s="206" t="s">
        <v>250</v>
      </c>
      <c r="G173" s="207" t="s">
        <v>177</v>
      </c>
      <c r="H173" s="208">
        <v>165.59999999999999</v>
      </c>
      <c r="I173" s="209"/>
      <c r="J173" s="210">
        <f>ROUND(I173*H173,2)</f>
        <v>0</v>
      </c>
      <c r="K173" s="206" t="s">
        <v>133</v>
      </c>
      <c r="L173" s="44"/>
      <c r="M173" s="211" t="s">
        <v>19</v>
      </c>
      <c r="N173" s="212" t="s">
        <v>41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134</v>
      </c>
      <c r="AT173" s="215" t="s">
        <v>129</v>
      </c>
      <c r="AU173" s="215" t="s">
        <v>80</v>
      </c>
      <c r="AY173" s="17" t="s">
        <v>127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78</v>
      </c>
      <c r="BK173" s="216">
        <f>ROUND(I173*H173,2)</f>
        <v>0</v>
      </c>
      <c r="BL173" s="17" t="s">
        <v>134</v>
      </c>
      <c r="BM173" s="215" t="s">
        <v>251</v>
      </c>
    </row>
    <row r="174" s="2" customFormat="1">
      <c r="A174" s="38"/>
      <c r="B174" s="39"/>
      <c r="C174" s="40"/>
      <c r="D174" s="217" t="s">
        <v>136</v>
      </c>
      <c r="E174" s="40"/>
      <c r="F174" s="218" t="s">
        <v>252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136</v>
      </c>
      <c r="AU174" s="17" t="s">
        <v>80</v>
      </c>
    </row>
    <row r="175" s="13" customFormat="1">
      <c r="A175" s="13"/>
      <c r="B175" s="222"/>
      <c r="C175" s="223"/>
      <c r="D175" s="224" t="s">
        <v>138</v>
      </c>
      <c r="E175" s="225" t="s">
        <v>19</v>
      </c>
      <c r="F175" s="226" t="s">
        <v>253</v>
      </c>
      <c r="G175" s="223"/>
      <c r="H175" s="227">
        <v>165.59999999999999</v>
      </c>
      <c r="I175" s="228"/>
      <c r="J175" s="223"/>
      <c r="K175" s="223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138</v>
      </c>
      <c r="AU175" s="233" t="s">
        <v>80</v>
      </c>
      <c r="AV175" s="13" t="s">
        <v>80</v>
      </c>
      <c r="AW175" s="13" t="s">
        <v>32</v>
      </c>
      <c r="AX175" s="13" t="s">
        <v>70</v>
      </c>
      <c r="AY175" s="233" t="s">
        <v>127</v>
      </c>
    </row>
    <row r="176" s="14" customFormat="1">
      <c r="A176" s="14"/>
      <c r="B176" s="234"/>
      <c r="C176" s="235"/>
      <c r="D176" s="224" t="s">
        <v>138</v>
      </c>
      <c r="E176" s="236" t="s">
        <v>19</v>
      </c>
      <c r="F176" s="237" t="s">
        <v>141</v>
      </c>
      <c r="G176" s="235"/>
      <c r="H176" s="238">
        <v>165.59999999999999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138</v>
      </c>
      <c r="AU176" s="244" t="s">
        <v>80</v>
      </c>
      <c r="AV176" s="14" t="s">
        <v>134</v>
      </c>
      <c r="AW176" s="14" t="s">
        <v>32</v>
      </c>
      <c r="AX176" s="14" t="s">
        <v>78</v>
      </c>
      <c r="AY176" s="244" t="s">
        <v>127</v>
      </c>
    </row>
    <row r="177" s="2" customFormat="1" ht="49.05" customHeight="1">
      <c r="A177" s="38"/>
      <c r="B177" s="39"/>
      <c r="C177" s="204" t="s">
        <v>254</v>
      </c>
      <c r="D177" s="204" t="s">
        <v>129</v>
      </c>
      <c r="E177" s="205" t="s">
        <v>255</v>
      </c>
      <c r="F177" s="206" t="s">
        <v>256</v>
      </c>
      <c r="G177" s="207" t="s">
        <v>177</v>
      </c>
      <c r="H177" s="208">
        <v>4968</v>
      </c>
      <c r="I177" s="209"/>
      <c r="J177" s="210">
        <f>ROUND(I177*H177,2)</f>
        <v>0</v>
      </c>
      <c r="K177" s="206" t="s">
        <v>133</v>
      </c>
      <c r="L177" s="44"/>
      <c r="M177" s="211" t="s">
        <v>19</v>
      </c>
      <c r="N177" s="212" t="s">
        <v>41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134</v>
      </c>
      <c r="AT177" s="215" t="s">
        <v>129</v>
      </c>
      <c r="AU177" s="215" t="s">
        <v>80</v>
      </c>
      <c r="AY177" s="17" t="s">
        <v>127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78</v>
      </c>
      <c r="BK177" s="216">
        <f>ROUND(I177*H177,2)</f>
        <v>0</v>
      </c>
      <c r="BL177" s="17" t="s">
        <v>134</v>
      </c>
      <c r="BM177" s="215" t="s">
        <v>257</v>
      </c>
    </row>
    <row r="178" s="2" customFormat="1">
      <c r="A178" s="38"/>
      <c r="B178" s="39"/>
      <c r="C178" s="40"/>
      <c r="D178" s="217" t="s">
        <v>136</v>
      </c>
      <c r="E178" s="40"/>
      <c r="F178" s="218" t="s">
        <v>258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136</v>
      </c>
      <c r="AU178" s="17" t="s">
        <v>80</v>
      </c>
    </row>
    <row r="179" s="13" customFormat="1">
      <c r="A179" s="13"/>
      <c r="B179" s="222"/>
      <c r="C179" s="223"/>
      <c r="D179" s="224" t="s">
        <v>138</v>
      </c>
      <c r="E179" s="225" t="s">
        <v>19</v>
      </c>
      <c r="F179" s="226" t="s">
        <v>259</v>
      </c>
      <c r="G179" s="223"/>
      <c r="H179" s="227">
        <v>4968</v>
      </c>
      <c r="I179" s="228"/>
      <c r="J179" s="223"/>
      <c r="K179" s="223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138</v>
      </c>
      <c r="AU179" s="233" t="s">
        <v>80</v>
      </c>
      <c r="AV179" s="13" t="s">
        <v>80</v>
      </c>
      <c r="AW179" s="13" t="s">
        <v>32</v>
      </c>
      <c r="AX179" s="13" t="s">
        <v>70</v>
      </c>
      <c r="AY179" s="233" t="s">
        <v>127</v>
      </c>
    </row>
    <row r="180" s="14" customFormat="1">
      <c r="A180" s="14"/>
      <c r="B180" s="234"/>
      <c r="C180" s="235"/>
      <c r="D180" s="224" t="s">
        <v>138</v>
      </c>
      <c r="E180" s="236" t="s">
        <v>19</v>
      </c>
      <c r="F180" s="237" t="s">
        <v>141</v>
      </c>
      <c r="G180" s="235"/>
      <c r="H180" s="238">
        <v>4968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138</v>
      </c>
      <c r="AU180" s="244" t="s">
        <v>80</v>
      </c>
      <c r="AV180" s="14" t="s">
        <v>134</v>
      </c>
      <c r="AW180" s="14" t="s">
        <v>32</v>
      </c>
      <c r="AX180" s="14" t="s">
        <v>78</v>
      </c>
      <c r="AY180" s="244" t="s">
        <v>127</v>
      </c>
    </row>
    <row r="181" s="2" customFormat="1" ht="44.25" customHeight="1">
      <c r="A181" s="38"/>
      <c r="B181" s="39"/>
      <c r="C181" s="204" t="s">
        <v>7</v>
      </c>
      <c r="D181" s="204" t="s">
        <v>129</v>
      </c>
      <c r="E181" s="205" t="s">
        <v>260</v>
      </c>
      <c r="F181" s="206" t="s">
        <v>261</v>
      </c>
      <c r="G181" s="207" t="s">
        <v>177</v>
      </c>
      <c r="H181" s="208">
        <v>165.59999999999999</v>
      </c>
      <c r="I181" s="209"/>
      <c r="J181" s="210">
        <f>ROUND(I181*H181,2)</f>
        <v>0</v>
      </c>
      <c r="K181" s="206" t="s">
        <v>133</v>
      </c>
      <c r="L181" s="44"/>
      <c r="M181" s="211" t="s">
        <v>19</v>
      </c>
      <c r="N181" s="212" t="s">
        <v>41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134</v>
      </c>
      <c r="AT181" s="215" t="s">
        <v>129</v>
      </c>
      <c r="AU181" s="215" t="s">
        <v>80</v>
      </c>
      <c r="AY181" s="17" t="s">
        <v>127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78</v>
      </c>
      <c r="BK181" s="216">
        <f>ROUND(I181*H181,2)</f>
        <v>0</v>
      </c>
      <c r="BL181" s="17" t="s">
        <v>134</v>
      </c>
      <c r="BM181" s="215" t="s">
        <v>262</v>
      </c>
    </row>
    <row r="182" s="2" customFormat="1">
      <c r="A182" s="38"/>
      <c r="B182" s="39"/>
      <c r="C182" s="40"/>
      <c r="D182" s="217" t="s">
        <v>136</v>
      </c>
      <c r="E182" s="40"/>
      <c r="F182" s="218" t="s">
        <v>263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136</v>
      </c>
      <c r="AU182" s="17" t="s">
        <v>80</v>
      </c>
    </row>
    <row r="183" s="2" customFormat="1" ht="24.15" customHeight="1">
      <c r="A183" s="38"/>
      <c r="B183" s="39"/>
      <c r="C183" s="204" t="s">
        <v>264</v>
      </c>
      <c r="D183" s="204" t="s">
        <v>129</v>
      </c>
      <c r="E183" s="205" t="s">
        <v>265</v>
      </c>
      <c r="F183" s="206" t="s">
        <v>266</v>
      </c>
      <c r="G183" s="207" t="s">
        <v>177</v>
      </c>
      <c r="H183" s="208">
        <v>165.59999999999999</v>
      </c>
      <c r="I183" s="209"/>
      <c r="J183" s="210">
        <f>ROUND(I183*H183,2)</f>
        <v>0</v>
      </c>
      <c r="K183" s="206" t="s">
        <v>133</v>
      </c>
      <c r="L183" s="44"/>
      <c r="M183" s="211" t="s">
        <v>19</v>
      </c>
      <c r="N183" s="212" t="s">
        <v>41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134</v>
      </c>
      <c r="AT183" s="215" t="s">
        <v>129</v>
      </c>
      <c r="AU183" s="215" t="s">
        <v>80</v>
      </c>
      <c r="AY183" s="17" t="s">
        <v>127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78</v>
      </c>
      <c r="BK183" s="216">
        <f>ROUND(I183*H183,2)</f>
        <v>0</v>
      </c>
      <c r="BL183" s="17" t="s">
        <v>134</v>
      </c>
      <c r="BM183" s="215" t="s">
        <v>267</v>
      </c>
    </row>
    <row r="184" s="2" customFormat="1">
      <c r="A184" s="38"/>
      <c r="B184" s="39"/>
      <c r="C184" s="40"/>
      <c r="D184" s="217" t="s">
        <v>136</v>
      </c>
      <c r="E184" s="40"/>
      <c r="F184" s="218" t="s">
        <v>268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136</v>
      </c>
      <c r="AU184" s="17" t="s">
        <v>80</v>
      </c>
    </row>
    <row r="185" s="2" customFormat="1" ht="33" customHeight="1">
      <c r="A185" s="38"/>
      <c r="B185" s="39"/>
      <c r="C185" s="204" t="s">
        <v>269</v>
      </c>
      <c r="D185" s="204" t="s">
        <v>129</v>
      </c>
      <c r="E185" s="205" t="s">
        <v>270</v>
      </c>
      <c r="F185" s="206" t="s">
        <v>271</v>
      </c>
      <c r="G185" s="207" t="s">
        <v>177</v>
      </c>
      <c r="H185" s="208">
        <v>4968</v>
      </c>
      <c r="I185" s="209"/>
      <c r="J185" s="210">
        <f>ROUND(I185*H185,2)</f>
        <v>0</v>
      </c>
      <c r="K185" s="206" t="s">
        <v>133</v>
      </c>
      <c r="L185" s="44"/>
      <c r="M185" s="211" t="s">
        <v>19</v>
      </c>
      <c r="N185" s="212" t="s">
        <v>41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134</v>
      </c>
      <c r="AT185" s="215" t="s">
        <v>129</v>
      </c>
      <c r="AU185" s="215" t="s">
        <v>80</v>
      </c>
      <c r="AY185" s="17" t="s">
        <v>127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78</v>
      </c>
      <c r="BK185" s="216">
        <f>ROUND(I185*H185,2)</f>
        <v>0</v>
      </c>
      <c r="BL185" s="17" t="s">
        <v>134</v>
      </c>
      <c r="BM185" s="215" t="s">
        <v>272</v>
      </c>
    </row>
    <row r="186" s="2" customFormat="1">
      <c r="A186" s="38"/>
      <c r="B186" s="39"/>
      <c r="C186" s="40"/>
      <c r="D186" s="217" t="s">
        <v>136</v>
      </c>
      <c r="E186" s="40"/>
      <c r="F186" s="218" t="s">
        <v>273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136</v>
      </c>
      <c r="AU186" s="17" t="s">
        <v>80</v>
      </c>
    </row>
    <row r="187" s="2" customFormat="1" ht="24.15" customHeight="1">
      <c r="A187" s="38"/>
      <c r="B187" s="39"/>
      <c r="C187" s="204" t="s">
        <v>274</v>
      </c>
      <c r="D187" s="204" t="s">
        <v>129</v>
      </c>
      <c r="E187" s="205" t="s">
        <v>275</v>
      </c>
      <c r="F187" s="206" t="s">
        <v>276</v>
      </c>
      <c r="G187" s="207" t="s">
        <v>177</v>
      </c>
      <c r="H187" s="208">
        <v>165.59999999999999</v>
      </c>
      <c r="I187" s="209"/>
      <c r="J187" s="210">
        <f>ROUND(I187*H187,2)</f>
        <v>0</v>
      </c>
      <c r="K187" s="206" t="s">
        <v>133</v>
      </c>
      <c r="L187" s="44"/>
      <c r="M187" s="211" t="s">
        <v>19</v>
      </c>
      <c r="N187" s="212" t="s">
        <v>41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134</v>
      </c>
      <c r="AT187" s="215" t="s">
        <v>129</v>
      </c>
      <c r="AU187" s="215" t="s">
        <v>80</v>
      </c>
      <c r="AY187" s="17" t="s">
        <v>127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78</v>
      </c>
      <c r="BK187" s="216">
        <f>ROUND(I187*H187,2)</f>
        <v>0</v>
      </c>
      <c r="BL187" s="17" t="s">
        <v>134</v>
      </c>
      <c r="BM187" s="215" t="s">
        <v>277</v>
      </c>
    </row>
    <row r="188" s="2" customFormat="1">
      <c r="A188" s="38"/>
      <c r="B188" s="39"/>
      <c r="C188" s="40"/>
      <c r="D188" s="217" t="s">
        <v>136</v>
      </c>
      <c r="E188" s="40"/>
      <c r="F188" s="218" t="s">
        <v>278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136</v>
      </c>
      <c r="AU188" s="17" t="s">
        <v>80</v>
      </c>
    </row>
    <row r="189" s="2" customFormat="1" ht="37.8" customHeight="1">
      <c r="A189" s="38"/>
      <c r="B189" s="39"/>
      <c r="C189" s="204" t="s">
        <v>279</v>
      </c>
      <c r="D189" s="204" t="s">
        <v>129</v>
      </c>
      <c r="E189" s="205" t="s">
        <v>280</v>
      </c>
      <c r="F189" s="206" t="s">
        <v>281</v>
      </c>
      <c r="G189" s="207" t="s">
        <v>177</v>
      </c>
      <c r="H189" s="208">
        <v>49.5</v>
      </c>
      <c r="I189" s="209"/>
      <c r="J189" s="210">
        <f>ROUND(I189*H189,2)</f>
        <v>0</v>
      </c>
      <c r="K189" s="206" t="s">
        <v>133</v>
      </c>
      <c r="L189" s="44"/>
      <c r="M189" s="211" t="s">
        <v>19</v>
      </c>
      <c r="N189" s="212" t="s">
        <v>41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134</v>
      </c>
      <c r="AT189" s="215" t="s">
        <v>129</v>
      </c>
      <c r="AU189" s="215" t="s">
        <v>80</v>
      </c>
      <c r="AY189" s="17" t="s">
        <v>127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78</v>
      </c>
      <c r="BK189" s="216">
        <f>ROUND(I189*H189,2)</f>
        <v>0</v>
      </c>
      <c r="BL189" s="17" t="s">
        <v>134</v>
      </c>
      <c r="BM189" s="215" t="s">
        <v>282</v>
      </c>
    </row>
    <row r="190" s="2" customFormat="1">
      <c r="A190" s="38"/>
      <c r="B190" s="39"/>
      <c r="C190" s="40"/>
      <c r="D190" s="217" t="s">
        <v>136</v>
      </c>
      <c r="E190" s="40"/>
      <c r="F190" s="218" t="s">
        <v>283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136</v>
      </c>
      <c r="AU190" s="17" t="s">
        <v>80</v>
      </c>
    </row>
    <row r="191" s="13" customFormat="1">
      <c r="A191" s="13"/>
      <c r="B191" s="222"/>
      <c r="C191" s="223"/>
      <c r="D191" s="224" t="s">
        <v>138</v>
      </c>
      <c r="E191" s="225" t="s">
        <v>19</v>
      </c>
      <c r="F191" s="226" t="s">
        <v>284</v>
      </c>
      <c r="G191" s="223"/>
      <c r="H191" s="227">
        <v>49.5</v>
      </c>
      <c r="I191" s="228"/>
      <c r="J191" s="223"/>
      <c r="K191" s="223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138</v>
      </c>
      <c r="AU191" s="233" t="s">
        <v>80</v>
      </c>
      <c r="AV191" s="13" t="s">
        <v>80</v>
      </c>
      <c r="AW191" s="13" t="s">
        <v>32</v>
      </c>
      <c r="AX191" s="13" t="s">
        <v>70</v>
      </c>
      <c r="AY191" s="233" t="s">
        <v>127</v>
      </c>
    </row>
    <row r="192" s="14" customFormat="1">
      <c r="A192" s="14"/>
      <c r="B192" s="234"/>
      <c r="C192" s="235"/>
      <c r="D192" s="224" t="s">
        <v>138</v>
      </c>
      <c r="E192" s="236" t="s">
        <v>19</v>
      </c>
      <c r="F192" s="237" t="s">
        <v>141</v>
      </c>
      <c r="G192" s="235"/>
      <c r="H192" s="238">
        <v>49.5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138</v>
      </c>
      <c r="AU192" s="244" t="s">
        <v>80</v>
      </c>
      <c r="AV192" s="14" t="s">
        <v>134</v>
      </c>
      <c r="AW192" s="14" t="s">
        <v>32</v>
      </c>
      <c r="AX192" s="14" t="s">
        <v>78</v>
      </c>
      <c r="AY192" s="244" t="s">
        <v>127</v>
      </c>
    </row>
    <row r="193" s="2" customFormat="1" ht="16.5" customHeight="1">
      <c r="A193" s="38"/>
      <c r="B193" s="39"/>
      <c r="C193" s="204" t="s">
        <v>285</v>
      </c>
      <c r="D193" s="204" t="s">
        <v>129</v>
      </c>
      <c r="E193" s="205" t="s">
        <v>286</v>
      </c>
      <c r="F193" s="206" t="s">
        <v>287</v>
      </c>
      <c r="G193" s="207" t="s">
        <v>132</v>
      </c>
      <c r="H193" s="208">
        <v>0.57599999999999996</v>
      </c>
      <c r="I193" s="209"/>
      <c r="J193" s="210">
        <f>ROUND(I193*H193,2)</f>
        <v>0</v>
      </c>
      <c r="K193" s="206" t="s">
        <v>19</v>
      </c>
      <c r="L193" s="44"/>
      <c r="M193" s="211" t="s">
        <v>19</v>
      </c>
      <c r="N193" s="212" t="s">
        <v>41</v>
      </c>
      <c r="O193" s="84"/>
      <c r="P193" s="213">
        <f>O193*H193</f>
        <v>0</v>
      </c>
      <c r="Q193" s="213">
        <v>0.12</v>
      </c>
      <c r="R193" s="213">
        <f>Q193*H193</f>
        <v>0.069119999999999987</v>
      </c>
      <c r="S193" s="213">
        <v>2.4900000000000002</v>
      </c>
      <c r="T193" s="214">
        <f>S193*H193</f>
        <v>1.43424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134</v>
      </c>
      <c r="AT193" s="215" t="s">
        <v>129</v>
      </c>
      <c r="AU193" s="215" t="s">
        <v>80</v>
      </c>
      <c r="AY193" s="17" t="s">
        <v>127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78</v>
      </c>
      <c r="BK193" s="216">
        <f>ROUND(I193*H193,2)</f>
        <v>0</v>
      </c>
      <c r="BL193" s="17" t="s">
        <v>134</v>
      </c>
      <c r="BM193" s="215" t="s">
        <v>288</v>
      </c>
    </row>
    <row r="194" s="13" customFormat="1">
      <c r="A194" s="13"/>
      <c r="B194" s="222"/>
      <c r="C194" s="223"/>
      <c r="D194" s="224" t="s">
        <v>138</v>
      </c>
      <c r="E194" s="225" t="s">
        <v>19</v>
      </c>
      <c r="F194" s="226" t="s">
        <v>289</v>
      </c>
      <c r="G194" s="223"/>
      <c r="H194" s="227">
        <v>0.57599999999999996</v>
      </c>
      <c r="I194" s="228"/>
      <c r="J194" s="223"/>
      <c r="K194" s="223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138</v>
      </c>
      <c r="AU194" s="233" t="s">
        <v>80</v>
      </c>
      <c r="AV194" s="13" t="s">
        <v>80</v>
      </c>
      <c r="AW194" s="13" t="s">
        <v>32</v>
      </c>
      <c r="AX194" s="13" t="s">
        <v>70</v>
      </c>
      <c r="AY194" s="233" t="s">
        <v>127</v>
      </c>
    </row>
    <row r="195" s="14" customFormat="1">
      <c r="A195" s="14"/>
      <c r="B195" s="234"/>
      <c r="C195" s="235"/>
      <c r="D195" s="224" t="s">
        <v>138</v>
      </c>
      <c r="E195" s="236" t="s">
        <v>19</v>
      </c>
      <c r="F195" s="237" t="s">
        <v>141</v>
      </c>
      <c r="G195" s="235"/>
      <c r="H195" s="238">
        <v>0.57599999999999996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138</v>
      </c>
      <c r="AU195" s="244" t="s">
        <v>80</v>
      </c>
      <c r="AV195" s="14" t="s">
        <v>134</v>
      </c>
      <c r="AW195" s="14" t="s">
        <v>32</v>
      </c>
      <c r="AX195" s="14" t="s">
        <v>78</v>
      </c>
      <c r="AY195" s="244" t="s">
        <v>127</v>
      </c>
    </row>
    <row r="196" s="2" customFormat="1" ht="24.15" customHeight="1">
      <c r="A196" s="38"/>
      <c r="B196" s="39"/>
      <c r="C196" s="204" t="s">
        <v>290</v>
      </c>
      <c r="D196" s="204" t="s">
        <v>129</v>
      </c>
      <c r="E196" s="205" t="s">
        <v>291</v>
      </c>
      <c r="F196" s="206" t="s">
        <v>292</v>
      </c>
      <c r="G196" s="207" t="s">
        <v>177</v>
      </c>
      <c r="H196" s="208">
        <v>8.0999999999999996</v>
      </c>
      <c r="I196" s="209"/>
      <c r="J196" s="210">
        <f>ROUND(I196*H196,2)</f>
        <v>0</v>
      </c>
      <c r="K196" s="206" t="s">
        <v>133</v>
      </c>
      <c r="L196" s="44"/>
      <c r="M196" s="211" t="s">
        <v>19</v>
      </c>
      <c r="N196" s="212" t="s">
        <v>41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0.10000000000000001</v>
      </c>
      <c r="T196" s="214">
        <f>S196*H196</f>
        <v>0.81000000000000005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134</v>
      </c>
      <c r="AT196" s="215" t="s">
        <v>129</v>
      </c>
      <c r="AU196" s="215" t="s">
        <v>80</v>
      </c>
      <c r="AY196" s="17" t="s">
        <v>127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78</v>
      </c>
      <c r="BK196" s="216">
        <f>ROUND(I196*H196,2)</f>
        <v>0</v>
      </c>
      <c r="BL196" s="17" t="s">
        <v>134</v>
      </c>
      <c r="BM196" s="215" t="s">
        <v>293</v>
      </c>
    </row>
    <row r="197" s="2" customFormat="1">
      <c r="A197" s="38"/>
      <c r="B197" s="39"/>
      <c r="C197" s="40"/>
      <c r="D197" s="217" t="s">
        <v>136</v>
      </c>
      <c r="E197" s="40"/>
      <c r="F197" s="218" t="s">
        <v>294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136</v>
      </c>
      <c r="AU197" s="17" t="s">
        <v>80</v>
      </c>
    </row>
    <row r="198" s="13" customFormat="1">
      <c r="A198" s="13"/>
      <c r="B198" s="222"/>
      <c r="C198" s="223"/>
      <c r="D198" s="224" t="s">
        <v>138</v>
      </c>
      <c r="E198" s="225" t="s">
        <v>19</v>
      </c>
      <c r="F198" s="226" t="s">
        <v>295</v>
      </c>
      <c r="G198" s="223"/>
      <c r="H198" s="227">
        <v>8.0999999999999996</v>
      </c>
      <c r="I198" s="228"/>
      <c r="J198" s="223"/>
      <c r="K198" s="223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138</v>
      </c>
      <c r="AU198" s="233" t="s">
        <v>80</v>
      </c>
      <c r="AV198" s="13" t="s">
        <v>80</v>
      </c>
      <c r="AW198" s="13" t="s">
        <v>32</v>
      </c>
      <c r="AX198" s="13" t="s">
        <v>70</v>
      </c>
      <c r="AY198" s="233" t="s">
        <v>127</v>
      </c>
    </row>
    <row r="199" s="14" customFormat="1">
      <c r="A199" s="14"/>
      <c r="B199" s="234"/>
      <c r="C199" s="235"/>
      <c r="D199" s="224" t="s">
        <v>138</v>
      </c>
      <c r="E199" s="236" t="s">
        <v>19</v>
      </c>
      <c r="F199" s="237" t="s">
        <v>141</v>
      </c>
      <c r="G199" s="235"/>
      <c r="H199" s="238">
        <v>8.0999999999999996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138</v>
      </c>
      <c r="AU199" s="244" t="s">
        <v>80</v>
      </c>
      <c r="AV199" s="14" t="s">
        <v>134</v>
      </c>
      <c r="AW199" s="14" t="s">
        <v>32</v>
      </c>
      <c r="AX199" s="14" t="s">
        <v>78</v>
      </c>
      <c r="AY199" s="244" t="s">
        <v>127</v>
      </c>
    </row>
    <row r="200" s="2" customFormat="1" ht="16.5" customHeight="1">
      <c r="A200" s="38"/>
      <c r="B200" s="39"/>
      <c r="C200" s="204" t="s">
        <v>296</v>
      </c>
      <c r="D200" s="204" t="s">
        <v>129</v>
      </c>
      <c r="E200" s="205" t="s">
        <v>297</v>
      </c>
      <c r="F200" s="206" t="s">
        <v>298</v>
      </c>
      <c r="G200" s="207" t="s">
        <v>132</v>
      </c>
      <c r="H200" s="208">
        <v>3.3580000000000001</v>
      </c>
      <c r="I200" s="209"/>
      <c r="J200" s="210">
        <f>ROUND(I200*H200,2)</f>
        <v>0</v>
      </c>
      <c r="K200" s="206" t="s">
        <v>19</v>
      </c>
      <c r="L200" s="44"/>
      <c r="M200" s="211" t="s">
        <v>19</v>
      </c>
      <c r="N200" s="212" t="s">
        <v>41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2.3999999999999999</v>
      </c>
      <c r="T200" s="214">
        <f>S200*H200</f>
        <v>8.0592000000000006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134</v>
      </c>
      <c r="AT200" s="215" t="s">
        <v>129</v>
      </c>
      <c r="AU200" s="215" t="s">
        <v>80</v>
      </c>
      <c r="AY200" s="17" t="s">
        <v>127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78</v>
      </c>
      <c r="BK200" s="216">
        <f>ROUND(I200*H200,2)</f>
        <v>0</v>
      </c>
      <c r="BL200" s="17" t="s">
        <v>134</v>
      </c>
      <c r="BM200" s="215" t="s">
        <v>299</v>
      </c>
    </row>
    <row r="201" s="13" customFormat="1">
      <c r="A201" s="13"/>
      <c r="B201" s="222"/>
      <c r="C201" s="223"/>
      <c r="D201" s="224" t="s">
        <v>138</v>
      </c>
      <c r="E201" s="225" t="s">
        <v>19</v>
      </c>
      <c r="F201" s="226" t="s">
        <v>300</v>
      </c>
      <c r="G201" s="223"/>
      <c r="H201" s="227">
        <v>3.3580000000000001</v>
      </c>
      <c r="I201" s="228"/>
      <c r="J201" s="223"/>
      <c r="K201" s="223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138</v>
      </c>
      <c r="AU201" s="233" t="s">
        <v>80</v>
      </c>
      <c r="AV201" s="13" t="s">
        <v>80</v>
      </c>
      <c r="AW201" s="13" t="s">
        <v>32</v>
      </c>
      <c r="AX201" s="13" t="s">
        <v>70</v>
      </c>
      <c r="AY201" s="233" t="s">
        <v>127</v>
      </c>
    </row>
    <row r="202" s="14" customFormat="1">
      <c r="A202" s="14"/>
      <c r="B202" s="234"/>
      <c r="C202" s="235"/>
      <c r="D202" s="224" t="s">
        <v>138</v>
      </c>
      <c r="E202" s="236" t="s">
        <v>19</v>
      </c>
      <c r="F202" s="237" t="s">
        <v>141</v>
      </c>
      <c r="G202" s="235"/>
      <c r="H202" s="238">
        <v>3.3580000000000001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138</v>
      </c>
      <c r="AU202" s="244" t="s">
        <v>80</v>
      </c>
      <c r="AV202" s="14" t="s">
        <v>134</v>
      </c>
      <c r="AW202" s="14" t="s">
        <v>32</v>
      </c>
      <c r="AX202" s="14" t="s">
        <v>78</v>
      </c>
      <c r="AY202" s="244" t="s">
        <v>127</v>
      </c>
    </row>
    <row r="203" s="2" customFormat="1" ht="37.8" customHeight="1">
      <c r="A203" s="38"/>
      <c r="B203" s="39"/>
      <c r="C203" s="204" t="s">
        <v>301</v>
      </c>
      <c r="D203" s="204" t="s">
        <v>129</v>
      </c>
      <c r="E203" s="205" t="s">
        <v>302</v>
      </c>
      <c r="F203" s="206" t="s">
        <v>303</v>
      </c>
      <c r="G203" s="207" t="s">
        <v>177</v>
      </c>
      <c r="H203" s="208">
        <v>4.9980000000000002</v>
      </c>
      <c r="I203" s="209"/>
      <c r="J203" s="210">
        <f>ROUND(I203*H203,2)</f>
        <v>0</v>
      </c>
      <c r="K203" s="206" t="s">
        <v>133</v>
      </c>
      <c r="L203" s="44"/>
      <c r="M203" s="211" t="s">
        <v>19</v>
      </c>
      <c r="N203" s="212" t="s">
        <v>41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0.075999999999999998</v>
      </c>
      <c r="T203" s="214">
        <f>S203*H203</f>
        <v>0.37984800000000002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134</v>
      </c>
      <c r="AT203" s="215" t="s">
        <v>129</v>
      </c>
      <c r="AU203" s="215" t="s">
        <v>80</v>
      </c>
      <c r="AY203" s="17" t="s">
        <v>127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78</v>
      </c>
      <c r="BK203" s="216">
        <f>ROUND(I203*H203,2)</f>
        <v>0</v>
      </c>
      <c r="BL203" s="17" t="s">
        <v>134</v>
      </c>
      <c r="BM203" s="215" t="s">
        <v>304</v>
      </c>
    </row>
    <row r="204" s="2" customFormat="1">
      <c r="A204" s="38"/>
      <c r="B204" s="39"/>
      <c r="C204" s="40"/>
      <c r="D204" s="217" t="s">
        <v>136</v>
      </c>
      <c r="E204" s="40"/>
      <c r="F204" s="218" t="s">
        <v>305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136</v>
      </c>
      <c r="AU204" s="17" t="s">
        <v>80</v>
      </c>
    </row>
    <row r="205" s="13" customFormat="1">
      <c r="A205" s="13"/>
      <c r="B205" s="222"/>
      <c r="C205" s="223"/>
      <c r="D205" s="224" t="s">
        <v>138</v>
      </c>
      <c r="E205" s="225" t="s">
        <v>19</v>
      </c>
      <c r="F205" s="226" t="s">
        <v>306</v>
      </c>
      <c r="G205" s="223"/>
      <c r="H205" s="227">
        <v>4.9980000000000002</v>
      </c>
      <c r="I205" s="228"/>
      <c r="J205" s="223"/>
      <c r="K205" s="223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138</v>
      </c>
      <c r="AU205" s="233" t="s">
        <v>80</v>
      </c>
      <c r="AV205" s="13" t="s">
        <v>80</v>
      </c>
      <c r="AW205" s="13" t="s">
        <v>32</v>
      </c>
      <c r="AX205" s="13" t="s">
        <v>70</v>
      </c>
      <c r="AY205" s="233" t="s">
        <v>127</v>
      </c>
    </row>
    <row r="206" s="14" customFormat="1">
      <c r="A206" s="14"/>
      <c r="B206" s="234"/>
      <c r="C206" s="235"/>
      <c r="D206" s="224" t="s">
        <v>138</v>
      </c>
      <c r="E206" s="236" t="s">
        <v>19</v>
      </c>
      <c r="F206" s="237" t="s">
        <v>141</v>
      </c>
      <c r="G206" s="235"/>
      <c r="H206" s="238">
        <v>4.9980000000000002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138</v>
      </c>
      <c r="AU206" s="244" t="s">
        <v>80</v>
      </c>
      <c r="AV206" s="14" t="s">
        <v>134</v>
      </c>
      <c r="AW206" s="14" t="s">
        <v>32</v>
      </c>
      <c r="AX206" s="14" t="s">
        <v>78</v>
      </c>
      <c r="AY206" s="244" t="s">
        <v>127</v>
      </c>
    </row>
    <row r="207" s="2" customFormat="1" ht="49.05" customHeight="1">
      <c r="A207" s="38"/>
      <c r="B207" s="39"/>
      <c r="C207" s="204" t="s">
        <v>307</v>
      </c>
      <c r="D207" s="204" t="s">
        <v>129</v>
      </c>
      <c r="E207" s="205" t="s">
        <v>308</v>
      </c>
      <c r="F207" s="206" t="s">
        <v>309</v>
      </c>
      <c r="G207" s="207" t="s">
        <v>310</v>
      </c>
      <c r="H207" s="208">
        <v>8</v>
      </c>
      <c r="I207" s="209"/>
      <c r="J207" s="210">
        <f>ROUND(I207*H207,2)</f>
        <v>0</v>
      </c>
      <c r="K207" s="206" t="s">
        <v>133</v>
      </c>
      <c r="L207" s="44"/>
      <c r="M207" s="211" t="s">
        <v>19</v>
      </c>
      <c r="N207" s="212" t="s">
        <v>41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0.0089999999999999993</v>
      </c>
      <c r="T207" s="214">
        <f>S207*H207</f>
        <v>0.071999999999999995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134</v>
      </c>
      <c r="AT207" s="215" t="s">
        <v>129</v>
      </c>
      <c r="AU207" s="215" t="s">
        <v>80</v>
      </c>
      <c r="AY207" s="17" t="s">
        <v>127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78</v>
      </c>
      <c r="BK207" s="216">
        <f>ROUND(I207*H207,2)</f>
        <v>0</v>
      </c>
      <c r="BL207" s="17" t="s">
        <v>134</v>
      </c>
      <c r="BM207" s="215" t="s">
        <v>311</v>
      </c>
    </row>
    <row r="208" s="2" customFormat="1">
      <c r="A208" s="38"/>
      <c r="B208" s="39"/>
      <c r="C208" s="40"/>
      <c r="D208" s="217" t="s">
        <v>136</v>
      </c>
      <c r="E208" s="40"/>
      <c r="F208" s="218" t="s">
        <v>312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136</v>
      </c>
      <c r="AU208" s="17" t="s">
        <v>80</v>
      </c>
    </row>
    <row r="209" s="2" customFormat="1">
      <c r="A209" s="38"/>
      <c r="B209" s="39"/>
      <c r="C209" s="40"/>
      <c r="D209" s="224" t="s">
        <v>146</v>
      </c>
      <c r="E209" s="40"/>
      <c r="F209" s="245" t="s">
        <v>313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146</v>
      </c>
      <c r="AU209" s="17" t="s">
        <v>80</v>
      </c>
    </row>
    <row r="210" s="2" customFormat="1" ht="44.25" customHeight="1">
      <c r="A210" s="38"/>
      <c r="B210" s="39"/>
      <c r="C210" s="204" t="s">
        <v>314</v>
      </c>
      <c r="D210" s="204" t="s">
        <v>129</v>
      </c>
      <c r="E210" s="205" t="s">
        <v>315</v>
      </c>
      <c r="F210" s="206" t="s">
        <v>316</v>
      </c>
      <c r="G210" s="207" t="s">
        <v>177</v>
      </c>
      <c r="H210" s="208">
        <v>156.554</v>
      </c>
      <c r="I210" s="209"/>
      <c r="J210" s="210">
        <f>ROUND(I210*H210,2)</f>
        <v>0</v>
      </c>
      <c r="K210" s="206" t="s">
        <v>133</v>
      </c>
      <c r="L210" s="44"/>
      <c r="M210" s="211" t="s">
        <v>19</v>
      </c>
      <c r="N210" s="212" t="s">
        <v>41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0.0050000000000000001</v>
      </c>
      <c r="T210" s="214">
        <f>S210*H210</f>
        <v>0.78277000000000008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134</v>
      </c>
      <c r="AT210" s="215" t="s">
        <v>129</v>
      </c>
      <c r="AU210" s="215" t="s">
        <v>80</v>
      </c>
      <c r="AY210" s="17" t="s">
        <v>127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78</v>
      </c>
      <c r="BK210" s="216">
        <f>ROUND(I210*H210,2)</f>
        <v>0</v>
      </c>
      <c r="BL210" s="17" t="s">
        <v>134</v>
      </c>
      <c r="BM210" s="215" t="s">
        <v>317</v>
      </c>
    </row>
    <row r="211" s="2" customFormat="1">
      <c r="A211" s="38"/>
      <c r="B211" s="39"/>
      <c r="C211" s="40"/>
      <c r="D211" s="217" t="s">
        <v>136</v>
      </c>
      <c r="E211" s="40"/>
      <c r="F211" s="218" t="s">
        <v>318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136</v>
      </c>
      <c r="AU211" s="17" t="s">
        <v>80</v>
      </c>
    </row>
    <row r="212" s="13" customFormat="1">
      <c r="A212" s="13"/>
      <c r="B212" s="222"/>
      <c r="C212" s="223"/>
      <c r="D212" s="224" t="s">
        <v>138</v>
      </c>
      <c r="E212" s="225" t="s">
        <v>19</v>
      </c>
      <c r="F212" s="226" t="s">
        <v>216</v>
      </c>
      <c r="G212" s="223"/>
      <c r="H212" s="227">
        <v>161.55199999999999</v>
      </c>
      <c r="I212" s="228"/>
      <c r="J212" s="223"/>
      <c r="K212" s="223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138</v>
      </c>
      <c r="AU212" s="233" t="s">
        <v>80</v>
      </c>
      <c r="AV212" s="13" t="s">
        <v>80</v>
      </c>
      <c r="AW212" s="13" t="s">
        <v>32</v>
      </c>
      <c r="AX212" s="13" t="s">
        <v>70</v>
      </c>
      <c r="AY212" s="233" t="s">
        <v>127</v>
      </c>
    </row>
    <row r="213" s="13" customFormat="1">
      <c r="A213" s="13"/>
      <c r="B213" s="222"/>
      <c r="C213" s="223"/>
      <c r="D213" s="224" t="s">
        <v>138</v>
      </c>
      <c r="E213" s="225" t="s">
        <v>19</v>
      </c>
      <c r="F213" s="226" t="s">
        <v>217</v>
      </c>
      <c r="G213" s="223"/>
      <c r="H213" s="227">
        <v>-4.9980000000000002</v>
      </c>
      <c r="I213" s="228"/>
      <c r="J213" s="223"/>
      <c r="K213" s="223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138</v>
      </c>
      <c r="AU213" s="233" t="s">
        <v>80</v>
      </c>
      <c r="AV213" s="13" t="s">
        <v>80</v>
      </c>
      <c r="AW213" s="13" t="s">
        <v>32</v>
      </c>
      <c r="AX213" s="13" t="s">
        <v>70</v>
      </c>
      <c r="AY213" s="233" t="s">
        <v>127</v>
      </c>
    </row>
    <row r="214" s="14" customFormat="1">
      <c r="A214" s="14"/>
      <c r="B214" s="234"/>
      <c r="C214" s="235"/>
      <c r="D214" s="224" t="s">
        <v>138</v>
      </c>
      <c r="E214" s="236" t="s">
        <v>19</v>
      </c>
      <c r="F214" s="237" t="s">
        <v>141</v>
      </c>
      <c r="G214" s="235"/>
      <c r="H214" s="238">
        <v>156.554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138</v>
      </c>
      <c r="AU214" s="244" t="s">
        <v>80</v>
      </c>
      <c r="AV214" s="14" t="s">
        <v>134</v>
      </c>
      <c r="AW214" s="14" t="s">
        <v>32</v>
      </c>
      <c r="AX214" s="14" t="s">
        <v>78</v>
      </c>
      <c r="AY214" s="244" t="s">
        <v>127</v>
      </c>
    </row>
    <row r="215" s="2" customFormat="1" ht="24.15" customHeight="1">
      <c r="A215" s="38"/>
      <c r="B215" s="39"/>
      <c r="C215" s="204" t="s">
        <v>319</v>
      </c>
      <c r="D215" s="204" t="s">
        <v>129</v>
      </c>
      <c r="E215" s="205" t="s">
        <v>320</v>
      </c>
      <c r="F215" s="206" t="s">
        <v>321</v>
      </c>
      <c r="G215" s="207" t="s">
        <v>177</v>
      </c>
      <c r="H215" s="208">
        <v>165.59999999999999</v>
      </c>
      <c r="I215" s="209"/>
      <c r="J215" s="210">
        <f>ROUND(I215*H215,2)</f>
        <v>0</v>
      </c>
      <c r="K215" s="206" t="s">
        <v>133</v>
      </c>
      <c r="L215" s="44"/>
      <c r="M215" s="211" t="s">
        <v>19</v>
      </c>
      <c r="N215" s="212" t="s">
        <v>41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134</v>
      </c>
      <c r="AT215" s="215" t="s">
        <v>129</v>
      </c>
      <c r="AU215" s="215" t="s">
        <v>80</v>
      </c>
      <c r="AY215" s="17" t="s">
        <v>127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78</v>
      </c>
      <c r="BK215" s="216">
        <f>ROUND(I215*H215,2)</f>
        <v>0</v>
      </c>
      <c r="BL215" s="17" t="s">
        <v>134</v>
      </c>
      <c r="BM215" s="215" t="s">
        <v>322</v>
      </c>
    </row>
    <row r="216" s="2" customFormat="1">
      <c r="A216" s="38"/>
      <c r="B216" s="39"/>
      <c r="C216" s="40"/>
      <c r="D216" s="217" t="s">
        <v>136</v>
      </c>
      <c r="E216" s="40"/>
      <c r="F216" s="218" t="s">
        <v>323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136</v>
      </c>
      <c r="AU216" s="17" t="s">
        <v>80</v>
      </c>
    </row>
    <row r="217" s="12" customFormat="1" ht="22.8" customHeight="1">
      <c r="A217" s="12"/>
      <c r="B217" s="188"/>
      <c r="C217" s="189"/>
      <c r="D217" s="190" t="s">
        <v>69</v>
      </c>
      <c r="E217" s="202" t="s">
        <v>324</v>
      </c>
      <c r="F217" s="202" t="s">
        <v>325</v>
      </c>
      <c r="G217" s="189"/>
      <c r="H217" s="189"/>
      <c r="I217" s="192"/>
      <c r="J217" s="203">
        <f>BK217</f>
        <v>0</v>
      </c>
      <c r="K217" s="189"/>
      <c r="L217" s="194"/>
      <c r="M217" s="195"/>
      <c r="N217" s="196"/>
      <c r="O217" s="196"/>
      <c r="P217" s="197">
        <f>SUM(P218:P235)</f>
        <v>0</v>
      </c>
      <c r="Q217" s="196"/>
      <c r="R217" s="197">
        <f>SUM(R218:R235)</f>
        <v>0.0101175</v>
      </c>
      <c r="S217" s="196"/>
      <c r="T217" s="198">
        <f>SUM(T218:T235)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9" t="s">
        <v>78</v>
      </c>
      <c r="AT217" s="200" t="s">
        <v>69</v>
      </c>
      <c r="AU217" s="200" t="s">
        <v>78</v>
      </c>
      <c r="AY217" s="199" t="s">
        <v>127</v>
      </c>
      <c r="BK217" s="201">
        <f>SUM(BK218:BK235)</f>
        <v>0</v>
      </c>
    </row>
    <row r="218" s="2" customFormat="1" ht="33" customHeight="1">
      <c r="A218" s="38"/>
      <c r="B218" s="39"/>
      <c r="C218" s="204" t="s">
        <v>326</v>
      </c>
      <c r="D218" s="204" t="s">
        <v>129</v>
      </c>
      <c r="E218" s="205" t="s">
        <v>327</v>
      </c>
      <c r="F218" s="206" t="s">
        <v>328</v>
      </c>
      <c r="G218" s="207" t="s">
        <v>151</v>
      </c>
      <c r="H218" s="208">
        <v>1.349</v>
      </c>
      <c r="I218" s="209"/>
      <c r="J218" s="210">
        <f>ROUND(I218*H218,2)</f>
        <v>0</v>
      </c>
      <c r="K218" s="206" t="s">
        <v>133</v>
      </c>
      <c r="L218" s="44"/>
      <c r="M218" s="211" t="s">
        <v>19</v>
      </c>
      <c r="N218" s="212" t="s">
        <v>41</v>
      </c>
      <c r="O218" s="84"/>
      <c r="P218" s="213">
        <f>O218*H218</f>
        <v>0</v>
      </c>
      <c r="Q218" s="213">
        <v>0.0074999999999999997</v>
      </c>
      <c r="R218" s="213">
        <f>Q218*H218</f>
        <v>0.0101175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134</v>
      </c>
      <c r="AT218" s="215" t="s">
        <v>129</v>
      </c>
      <c r="AU218" s="215" t="s">
        <v>80</v>
      </c>
      <c r="AY218" s="17" t="s">
        <v>127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78</v>
      </c>
      <c r="BK218" s="216">
        <f>ROUND(I218*H218,2)</f>
        <v>0</v>
      </c>
      <c r="BL218" s="17" t="s">
        <v>134</v>
      </c>
      <c r="BM218" s="215" t="s">
        <v>329</v>
      </c>
    </row>
    <row r="219" s="2" customFormat="1">
      <c r="A219" s="38"/>
      <c r="B219" s="39"/>
      <c r="C219" s="40"/>
      <c r="D219" s="217" t="s">
        <v>136</v>
      </c>
      <c r="E219" s="40"/>
      <c r="F219" s="218" t="s">
        <v>330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136</v>
      </c>
      <c r="AU219" s="17" t="s">
        <v>80</v>
      </c>
    </row>
    <row r="220" s="2" customFormat="1" ht="37.8" customHeight="1">
      <c r="A220" s="38"/>
      <c r="B220" s="39"/>
      <c r="C220" s="204" t="s">
        <v>331</v>
      </c>
      <c r="D220" s="204" t="s">
        <v>129</v>
      </c>
      <c r="E220" s="205" t="s">
        <v>332</v>
      </c>
      <c r="F220" s="206" t="s">
        <v>333</v>
      </c>
      <c r="G220" s="207" t="s">
        <v>151</v>
      </c>
      <c r="H220" s="208">
        <v>12.99</v>
      </c>
      <c r="I220" s="209"/>
      <c r="J220" s="210">
        <f>ROUND(I220*H220,2)</f>
        <v>0</v>
      </c>
      <c r="K220" s="206" t="s">
        <v>133</v>
      </c>
      <c r="L220" s="44"/>
      <c r="M220" s="211" t="s">
        <v>19</v>
      </c>
      <c r="N220" s="212" t="s">
        <v>41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134</v>
      </c>
      <c r="AT220" s="215" t="s">
        <v>129</v>
      </c>
      <c r="AU220" s="215" t="s">
        <v>80</v>
      </c>
      <c r="AY220" s="17" t="s">
        <v>127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78</v>
      </c>
      <c r="BK220" s="216">
        <f>ROUND(I220*H220,2)</f>
        <v>0</v>
      </c>
      <c r="BL220" s="17" t="s">
        <v>134</v>
      </c>
      <c r="BM220" s="215" t="s">
        <v>334</v>
      </c>
    </row>
    <row r="221" s="2" customFormat="1">
      <c r="A221" s="38"/>
      <c r="B221" s="39"/>
      <c r="C221" s="40"/>
      <c r="D221" s="217" t="s">
        <v>136</v>
      </c>
      <c r="E221" s="40"/>
      <c r="F221" s="218" t="s">
        <v>335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136</v>
      </c>
      <c r="AU221" s="17" t="s">
        <v>80</v>
      </c>
    </row>
    <row r="222" s="2" customFormat="1" ht="33" customHeight="1">
      <c r="A222" s="38"/>
      <c r="B222" s="39"/>
      <c r="C222" s="204" t="s">
        <v>336</v>
      </c>
      <c r="D222" s="204" t="s">
        <v>129</v>
      </c>
      <c r="E222" s="205" t="s">
        <v>337</v>
      </c>
      <c r="F222" s="206" t="s">
        <v>338</v>
      </c>
      <c r="G222" s="207" t="s">
        <v>151</v>
      </c>
      <c r="H222" s="208">
        <v>12.99</v>
      </c>
      <c r="I222" s="209"/>
      <c r="J222" s="210">
        <f>ROUND(I222*H222,2)</f>
        <v>0</v>
      </c>
      <c r="K222" s="206" t="s">
        <v>133</v>
      </c>
      <c r="L222" s="44"/>
      <c r="M222" s="211" t="s">
        <v>19</v>
      </c>
      <c r="N222" s="212" t="s">
        <v>41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134</v>
      </c>
      <c r="AT222" s="215" t="s">
        <v>129</v>
      </c>
      <c r="AU222" s="215" t="s">
        <v>80</v>
      </c>
      <c r="AY222" s="17" t="s">
        <v>127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78</v>
      </c>
      <c r="BK222" s="216">
        <f>ROUND(I222*H222,2)</f>
        <v>0</v>
      </c>
      <c r="BL222" s="17" t="s">
        <v>134</v>
      </c>
      <c r="BM222" s="215" t="s">
        <v>339</v>
      </c>
    </row>
    <row r="223" s="2" customFormat="1">
      <c r="A223" s="38"/>
      <c r="B223" s="39"/>
      <c r="C223" s="40"/>
      <c r="D223" s="217" t="s">
        <v>136</v>
      </c>
      <c r="E223" s="40"/>
      <c r="F223" s="218" t="s">
        <v>340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136</v>
      </c>
      <c r="AU223" s="17" t="s">
        <v>80</v>
      </c>
    </row>
    <row r="224" s="2" customFormat="1" ht="44.25" customHeight="1">
      <c r="A224" s="38"/>
      <c r="B224" s="39"/>
      <c r="C224" s="204" t="s">
        <v>341</v>
      </c>
      <c r="D224" s="204" t="s">
        <v>129</v>
      </c>
      <c r="E224" s="205" t="s">
        <v>342</v>
      </c>
      <c r="F224" s="206" t="s">
        <v>343</v>
      </c>
      <c r="G224" s="207" t="s">
        <v>151</v>
      </c>
      <c r="H224" s="208">
        <v>62.351999999999997</v>
      </c>
      <c r="I224" s="209"/>
      <c r="J224" s="210">
        <f>ROUND(I224*H224,2)</f>
        <v>0</v>
      </c>
      <c r="K224" s="206" t="s">
        <v>133</v>
      </c>
      <c r="L224" s="44"/>
      <c r="M224" s="211" t="s">
        <v>19</v>
      </c>
      <c r="N224" s="212" t="s">
        <v>41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134</v>
      </c>
      <c r="AT224" s="215" t="s">
        <v>129</v>
      </c>
      <c r="AU224" s="215" t="s">
        <v>80</v>
      </c>
      <c r="AY224" s="17" t="s">
        <v>127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78</v>
      </c>
      <c r="BK224" s="216">
        <f>ROUND(I224*H224,2)</f>
        <v>0</v>
      </c>
      <c r="BL224" s="17" t="s">
        <v>134</v>
      </c>
      <c r="BM224" s="215" t="s">
        <v>344</v>
      </c>
    </row>
    <row r="225" s="2" customFormat="1">
      <c r="A225" s="38"/>
      <c r="B225" s="39"/>
      <c r="C225" s="40"/>
      <c r="D225" s="217" t="s">
        <v>136</v>
      </c>
      <c r="E225" s="40"/>
      <c r="F225" s="218" t="s">
        <v>345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136</v>
      </c>
      <c r="AU225" s="17" t="s">
        <v>80</v>
      </c>
    </row>
    <row r="226" s="2" customFormat="1">
      <c r="A226" s="38"/>
      <c r="B226" s="39"/>
      <c r="C226" s="40"/>
      <c r="D226" s="224" t="s">
        <v>146</v>
      </c>
      <c r="E226" s="40"/>
      <c r="F226" s="245" t="s">
        <v>147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146</v>
      </c>
      <c r="AU226" s="17" t="s">
        <v>80</v>
      </c>
    </row>
    <row r="227" s="13" customFormat="1">
      <c r="A227" s="13"/>
      <c r="B227" s="222"/>
      <c r="C227" s="223"/>
      <c r="D227" s="224" t="s">
        <v>138</v>
      </c>
      <c r="E227" s="223"/>
      <c r="F227" s="226" t="s">
        <v>346</v>
      </c>
      <c r="G227" s="223"/>
      <c r="H227" s="227">
        <v>62.351999999999997</v>
      </c>
      <c r="I227" s="228"/>
      <c r="J227" s="223"/>
      <c r="K227" s="223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138</v>
      </c>
      <c r="AU227" s="233" t="s">
        <v>80</v>
      </c>
      <c r="AV227" s="13" t="s">
        <v>80</v>
      </c>
      <c r="AW227" s="13" t="s">
        <v>4</v>
      </c>
      <c r="AX227" s="13" t="s">
        <v>78</v>
      </c>
      <c r="AY227" s="233" t="s">
        <v>127</v>
      </c>
    </row>
    <row r="228" s="2" customFormat="1" ht="37.8" customHeight="1">
      <c r="A228" s="38"/>
      <c r="B228" s="39"/>
      <c r="C228" s="204" t="s">
        <v>347</v>
      </c>
      <c r="D228" s="204" t="s">
        <v>129</v>
      </c>
      <c r="E228" s="205" t="s">
        <v>348</v>
      </c>
      <c r="F228" s="206" t="s">
        <v>349</v>
      </c>
      <c r="G228" s="207" t="s">
        <v>151</v>
      </c>
      <c r="H228" s="208">
        <v>0.81000000000000005</v>
      </c>
      <c r="I228" s="209"/>
      <c r="J228" s="210">
        <f>ROUND(I228*H228,2)</f>
        <v>0</v>
      </c>
      <c r="K228" s="206" t="s">
        <v>133</v>
      </c>
      <c r="L228" s="44"/>
      <c r="M228" s="211" t="s">
        <v>19</v>
      </c>
      <c r="N228" s="212" t="s">
        <v>41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134</v>
      </c>
      <c r="AT228" s="215" t="s">
        <v>129</v>
      </c>
      <c r="AU228" s="215" t="s">
        <v>80</v>
      </c>
      <c r="AY228" s="17" t="s">
        <v>127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78</v>
      </c>
      <c r="BK228" s="216">
        <f>ROUND(I228*H228,2)</f>
        <v>0</v>
      </c>
      <c r="BL228" s="17" t="s">
        <v>134</v>
      </c>
      <c r="BM228" s="215" t="s">
        <v>350</v>
      </c>
    </row>
    <row r="229" s="2" customFormat="1">
      <c r="A229" s="38"/>
      <c r="B229" s="39"/>
      <c r="C229" s="40"/>
      <c r="D229" s="217" t="s">
        <v>136</v>
      </c>
      <c r="E229" s="40"/>
      <c r="F229" s="218" t="s">
        <v>351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136</v>
      </c>
      <c r="AU229" s="17" t="s">
        <v>80</v>
      </c>
    </row>
    <row r="230" s="2" customFormat="1" ht="49.05" customHeight="1">
      <c r="A230" s="38"/>
      <c r="B230" s="39"/>
      <c r="C230" s="204" t="s">
        <v>352</v>
      </c>
      <c r="D230" s="204" t="s">
        <v>129</v>
      </c>
      <c r="E230" s="205" t="s">
        <v>353</v>
      </c>
      <c r="F230" s="206" t="s">
        <v>354</v>
      </c>
      <c r="G230" s="207" t="s">
        <v>151</v>
      </c>
      <c r="H230" s="208">
        <v>1.349</v>
      </c>
      <c r="I230" s="209"/>
      <c r="J230" s="210">
        <f>ROUND(I230*H230,2)</f>
        <v>0</v>
      </c>
      <c r="K230" s="206" t="s">
        <v>133</v>
      </c>
      <c r="L230" s="44"/>
      <c r="M230" s="211" t="s">
        <v>19</v>
      </c>
      <c r="N230" s="212" t="s">
        <v>41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134</v>
      </c>
      <c r="AT230" s="215" t="s">
        <v>129</v>
      </c>
      <c r="AU230" s="215" t="s">
        <v>80</v>
      </c>
      <c r="AY230" s="17" t="s">
        <v>127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78</v>
      </c>
      <c r="BK230" s="216">
        <f>ROUND(I230*H230,2)</f>
        <v>0</v>
      </c>
      <c r="BL230" s="17" t="s">
        <v>134</v>
      </c>
      <c r="BM230" s="215" t="s">
        <v>355</v>
      </c>
    </row>
    <row r="231" s="2" customFormat="1">
      <c r="A231" s="38"/>
      <c r="B231" s="39"/>
      <c r="C231" s="40"/>
      <c r="D231" s="217" t="s">
        <v>136</v>
      </c>
      <c r="E231" s="40"/>
      <c r="F231" s="218" t="s">
        <v>356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136</v>
      </c>
      <c r="AU231" s="17" t="s">
        <v>80</v>
      </c>
    </row>
    <row r="232" s="2" customFormat="1" ht="44.25" customHeight="1">
      <c r="A232" s="38"/>
      <c r="B232" s="39"/>
      <c r="C232" s="204" t="s">
        <v>357</v>
      </c>
      <c r="D232" s="204" t="s">
        <v>129</v>
      </c>
      <c r="E232" s="205" t="s">
        <v>358</v>
      </c>
      <c r="F232" s="206" t="s">
        <v>359</v>
      </c>
      <c r="G232" s="207" t="s">
        <v>151</v>
      </c>
      <c r="H232" s="208">
        <v>8.0589999999999993</v>
      </c>
      <c r="I232" s="209"/>
      <c r="J232" s="210">
        <f>ROUND(I232*H232,2)</f>
        <v>0</v>
      </c>
      <c r="K232" s="206" t="s">
        <v>133</v>
      </c>
      <c r="L232" s="44"/>
      <c r="M232" s="211" t="s">
        <v>19</v>
      </c>
      <c r="N232" s="212" t="s">
        <v>41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134</v>
      </c>
      <c r="AT232" s="215" t="s">
        <v>129</v>
      </c>
      <c r="AU232" s="215" t="s">
        <v>80</v>
      </c>
      <c r="AY232" s="17" t="s">
        <v>127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78</v>
      </c>
      <c r="BK232" s="216">
        <f>ROUND(I232*H232,2)</f>
        <v>0</v>
      </c>
      <c r="BL232" s="17" t="s">
        <v>134</v>
      </c>
      <c r="BM232" s="215" t="s">
        <v>360</v>
      </c>
    </row>
    <row r="233" s="2" customFormat="1">
      <c r="A233" s="38"/>
      <c r="B233" s="39"/>
      <c r="C233" s="40"/>
      <c r="D233" s="217" t="s">
        <v>136</v>
      </c>
      <c r="E233" s="40"/>
      <c r="F233" s="218" t="s">
        <v>361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136</v>
      </c>
      <c r="AU233" s="17" t="s">
        <v>80</v>
      </c>
    </row>
    <row r="234" s="2" customFormat="1" ht="49.05" customHeight="1">
      <c r="A234" s="38"/>
      <c r="B234" s="39"/>
      <c r="C234" s="204" t="s">
        <v>362</v>
      </c>
      <c r="D234" s="204" t="s">
        <v>129</v>
      </c>
      <c r="E234" s="205" t="s">
        <v>363</v>
      </c>
      <c r="F234" s="206" t="s">
        <v>364</v>
      </c>
      <c r="G234" s="207" t="s">
        <v>151</v>
      </c>
      <c r="H234" s="208">
        <v>2.7679999999999998</v>
      </c>
      <c r="I234" s="209"/>
      <c r="J234" s="210">
        <f>ROUND(I234*H234,2)</f>
        <v>0</v>
      </c>
      <c r="K234" s="206" t="s">
        <v>133</v>
      </c>
      <c r="L234" s="44"/>
      <c r="M234" s="211" t="s">
        <v>19</v>
      </c>
      <c r="N234" s="212" t="s">
        <v>41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134</v>
      </c>
      <c r="AT234" s="215" t="s">
        <v>129</v>
      </c>
      <c r="AU234" s="215" t="s">
        <v>80</v>
      </c>
      <c r="AY234" s="17" t="s">
        <v>127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78</v>
      </c>
      <c r="BK234" s="216">
        <f>ROUND(I234*H234,2)</f>
        <v>0</v>
      </c>
      <c r="BL234" s="17" t="s">
        <v>134</v>
      </c>
      <c r="BM234" s="215" t="s">
        <v>365</v>
      </c>
    </row>
    <row r="235" s="2" customFormat="1">
      <c r="A235" s="38"/>
      <c r="B235" s="39"/>
      <c r="C235" s="40"/>
      <c r="D235" s="217" t="s">
        <v>136</v>
      </c>
      <c r="E235" s="40"/>
      <c r="F235" s="218" t="s">
        <v>366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136</v>
      </c>
      <c r="AU235" s="17" t="s">
        <v>80</v>
      </c>
    </row>
    <row r="236" s="12" customFormat="1" ht="22.8" customHeight="1">
      <c r="A236" s="12"/>
      <c r="B236" s="188"/>
      <c r="C236" s="189"/>
      <c r="D236" s="190" t="s">
        <v>69</v>
      </c>
      <c r="E236" s="202" t="s">
        <v>367</v>
      </c>
      <c r="F236" s="202" t="s">
        <v>368</v>
      </c>
      <c r="G236" s="189"/>
      <c r="H236" s="189"/>
      <c r="I236" s="192"/>
      <c r="J236" s="203">
        <f>BK236</f>
        <v>0</v>
      </c>
      <c r="K236" s="189"/>
      <c r="L236" s="194"/>
      <c r="M236" s="195"/>
      <c r="N236" s="196"/>
      <c r="O236" s="196"/>
      <c r="P236" s="197">
        <f>SUM(P237:P238)</f>
        <v>0</v>
      </c>
      <c r="Q236" s="196"/>
      <c r="R236" s="197">
        <f>SUM(R237:R238)</f>
        <v>0</v>
      </c>
      <c r="S236" s="196"/>
      <c r="T236" s="198">
        <f>SUM(T237:T238)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9" t="s">
        <v>78</v>
      </c>
      <c r="AT236" s="200" t="s">
        <v>69</v>
      </c>
      <c r="AU236" s="200" t="s">
        <v>78</v>
      </c>
      <c r="AY236" s="199" t="s">
        <v>127</v>
      </c>
      <c r="BK236" s="201">
        <f>SUM(BK237:BK238)</f>
        <v>0</v>
      </c>
    </row>
    <row r="237" s="2" customFormat="1" ht="55.5" customHeight="1">
      <c r="A237" s="38"/>
      <c r="B237" s="39"/>
      <c r="C237" s="204" t="s">
        <v>369</v>
      </c>
      <c r="D237" s="204" t="s">
        <v>129</v>
      </c>
      <c r="E237" s="205" t="s">
        <v>370</v>
      </c>
      <c r="F237" s="206" t="s">
        <v>371</v>
      </c>
      <c r="G237" s="207" t="s">
        <v>151</v>
      </c>
      <c r="H237" s="208">
        <v>17.556000000000001</v>
      </c>
      <c r="I237" s="209"/>
      <c r="J237" s="210">
        <f>ROUND(I237*H237,2)</f>
        <v>0</v>
      </c>
      <c r="K237" s="206" t="s">
        <v>133</v>
      </c>
      <c r="L237" s="44"/>
      <c r="M237" s="211" t="s">
        <v>19</v>
      </c>
      <c r="N237" s="212" t="s">
        <v>41</v>
      </c>
      <c r="O237" s="84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134</v>
      </c>
      <c r="AT237" s="215" t="s">
        <v>129</v>
      </c>
      <c r="AU237" s="215" t="s">
        <v>80</v>
      </c>
      <c r="AY237" s="17" t="s">
        <v>127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78</v>
      </c>
      <c r="BK237" s="216">
        <f>ROUND(I237*H237,2)</f>
        <v>0</v>
      </c>
      <c r="BL237" s="17" t="s">
        <v>134</v>
      </c>
      <c r="BM237" s="215" t="s">
        <v>372</v>
      </c>
    </row>
    <row r="238" s="2" customFormat="1">
      <c r="A238" s="38"/>
      <c r="B238" s="39"/>
      <c r="C238" s="40"/>
      <c r="D238" s="217" t="s">
        <v>136</v>
      </c>
      <c r="E238" s="40"/>
      <c r="F238" s="218" t="s">
        <v>373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136</v>
      </c>
      <c r="AU238" s="17" t="s">
        <v>80</v>
      </c>
    </row>
    <row r="239" s="12" customFormat="1" ht="25.92" customHeight="1">
      <c r="A239" s="12"/>
      <c r="B239" s="188"/>
      <c r="C239" s="189"/>
      <c r="D239" s="190" t="s">
        <v>69</v>
      </c>
      <c r="E239" s="191" t="s">
        <v>374</v>
      </c>
      <c r="F239" s="191" t="s">
        <v>375</v>
      </c>
      <c r="G239" s="189"/>
      <c r="H239" s="189"/>
      <c r="I239" s="192"/>
      <c r="J239" s="193">
        <f>BK239</f>
        <v>0</v>
      </c>
      <c r="K239" s="189"/>
      <c r="L239" s="194"/>
      <c r="M239" s="195"/>
      <c r="N239" s="196"/>
      <c r="O239" s="196"/>
      <c r="P239" s="197">
        <f>P240+P242+P251+P282+P289+P304+P356+P379</f>
        <v>0</v>
      </c>
      <c r="Q239" s="196"/>
      <c r="R239" s="197">
        <f>R240+R242+R251+R282+R289+R304+R356+R379</f>
        <v>3.774509208</v>
      </c>
      <c r="S239" s="196"/>
      <c r="T239" s="198">
        <f>T240+T242+T251+T282+T289+T304+T356+T379</f>
        <v>1.45183072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9" t="s">
        <v>80</v>
      </c>
      <c r="AT239" s="200" t="s">
        <v>69</v>
      </c>
      <c r="AU239" s="200" t="s">
        <v>70</v>
      </c>
      <c r="AY239" s="199" t="s">
        <v>127</v>
      </c>
      <c r="BK239" s="201">
        <f>BK240+BK242+BK251+BK282+BK289+BK304+BK356+BK379</f>
        <v>0</v>
      </c>
    </row>
    <row r="240" s="12" customFormat="1" ht="22.8" customHeight="1">
      <c r="A240" s="12"/>
      <c r="B240" s="188"/>
      <c r="C240" s="189"/>
      <c r="D240" s="190" t="s">
        <v>69</v>
      </c>
      <c r="E240" s="202" t="s">
        <v>376</v>
      </c>
      <c r="F240" s="202" t="s">
        <v>377</v>
      </c>
      <c r="G240" s="189"/>
      <c r="H240" s="189"/>
      <c r="I240" s="192"/>
      <c r="J240" s="203">
        <f>BK240</f>
        <v>0</v>
      </c>
      <c r="K240" s="189"/>
      <c r="L240" s="194"/>
      <c r="M240" s="195"/>
      <c r="N240" s="196"/>
      <c r="O240" s="196"/>
      <c r="P240" s="197">
        <f>P241</f>
        <v>0</v>
      </c>
      <c r="Q240" s="196"/>
      <c r="R240" s="197">
        <f>R241</f>
        <v>0</v>
      </c>
      <c r="S240" s="196"/>
      <c r="T240" s="198">
        <f>T241</f>
        <v>0.00040000000000000002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9" t="s">
        <v>80</v>
      </c>
      <c r="AT240" s="200" t="s">
        <v>69</v>
      </c>
      <c r="AU240" s="200" t="s">
        <v>78</v>
      </c>
      <c r="AY240" s="199" t="s">
        <v>127</v>
      </c>
      <c r="BK240" s="201">
        <f>BK241</f>
        <v>0</v>
      </c>
    </row>
    <row r="241" s="2" customFormat="1" ht="24.15" customHeight="1">
      <c r="A241" s="38"/>
      <c r="B241" s="39"/>
      <c r="C241" s="204" t="s">
        <v>378</v>
      </c>
      <c r="D241" s="204" t="s">
        <v>129</v>
      </c>
      <c r="E241" s="205" t="s">
        <v>379</v>
      </c>
      <c r="F241" s="206" t="s">
        <v>380</v>
      </c>
      <c r="G241" s="207" t="s">
        <v>381</v>
      </c>
      <c r="H241" s="208">
        <v>1</v>
      </c>
      <c r="I241" s="209"/>
      <c r="J241" s="210">
        <f>ROUND(I241*H241,2)</f>
        <v>0</v>
      </c>
      <c r="K241" s="206" t="s">
        <v>19</v>
      </c>
      <c r="L241" s="44"/>
      <c r="M241" s="211" t="s">
        <v>19</v>
      </c>
      <c r="N241" s="212" t="s">
        <v>41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0.00040000000000000002</v>
      </c>
      <c r="T241" s="214">
        <f>S241*H241</f>
        <v>0.00040000000000000002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229</v>
      </c>
      <c r="AT241" s="215" t="s">
        <v>129</v>
      </c>
      <c r="AU241" s="215" t="s">
        <v>80</v>
      </c>
      <c r="AY241" s="17" t="s">
        <v>127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78</v>
      </c>
      <c r="BK241" s="216">
        <f>ROUND(I241*H241,2)</f>
        <v>0</v>
      </c>
      <c r="BL241" s="17" t="s">
        <v>229</v>
      </c>
      <c r="BM241" s="215" t="s">
        <v>382</v>
      </c>
    </row>
    <row r="242" s="12" customFormat="1" ht="22.8" customHeight="1">
      <c r="A242" s="12"/>
      <c r="B242" s="188"/>
      <c r="C242" s="189"/>
      <c r="D242" s="190" t="s">
        <v>69</v>
      </c>
      <c r="E242" s="202" t="s">
        <v>383</v>
      </c>
      <c r="F242" s="202" t="s">
        <v>384</v>
      </c>
      <c r="G242" s="189"/>
      <c r="H242" s="189"/>
      <c r="I242" s="192"/>
      <c r="J242" s="203">
        <f>BK242</f>
        <v>0</v>
      </c>
      <c r="K242" s="189"/>
      <c r="L242" s="194"/>
      <c r="M242" s="195"/>
      <c r="N242" s="196"/>
      <c r="O242" s="196"/>
      <c r="P242" s="197">
        <f>SUM(P243:P250)</f>
        <v>0</v>
      </c>
      <c r="Q242" s="196"/>
      <c r="R242" s="197">
        <f>SUM(R243:R250)</f>
        <v>0.95557300000000001</v>
      </c>
      <c r="S242" s="196"/>
      <c r="T242" s="198">
        <f>SUM(T243:T250)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9" t="s">
        <v>80</v>
      </c>
      <c r="AT242" s="200" t="s">
        <v>69</v>
      </c>
      <c r="AU242" s="200" t="s">
        <v>78</v>
      </c>
      <c r="AY242" s="199" t="s">
        <v>127</v>
      </c>
      <c r="BK242" s="201">
        <f>SUM(BK243:BK250)</f>
        <v>0</v>
      </c>
    </row>
    <row r="243" s="2" customFormat="1" ht="37.8" customHeight="1">
      <c r="A243" s="38"/>
      <c r="B243" s="39"/>
      <c r="C243" s="204" t="s">
        <v>385</v>
      </c>
      <c r="D243" s="204" t="s">
        <v>129</v>
      </c>
      <c r="E243" s="205" t="s">
        <v>386</v>
      </c>
      <c r="F243" s="206" t="s">
        <v>387</v>
      </c>
      <c r="G243" s="207" t="s">
        <v>177</v>
      </c>
      <c r="H243" s="208">
        <v>50.030000000000001</v>
      </c>
      <c r="I243" s="209"/>
      <c r="J243" s="210">
        <f>ROUND(I243*H243,2)</f>
        <v>0</v>
      </c>
      <c r="K243" s="206" t="s">
        <v>133</v>
      </c>
      <c r="L243" s="44"/>
      <c r="M243" s="211" t="s">
        <v>19</v>
      </c>
      <c r="N243" s="212" t="s">
        <v>41</v>
      </c>
      <c r="O243" s="84"/>
      <c r="P243" s="213">
        <f>O243*H243</f>
        <v>0</v>
      </c>
      <c r="Q243" s="213">
        <v>0.00010000000000000001</v>
      </c>
      <c r="R243" s="213">
        <f>Q243*H243</f>
        <v>0.0050030000000000005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229</v>
      </c>
      <c r="AT243" s="215" t="s">
        <v>129</v>
      </c>
      <c r="AU243" s="215" t="s">
        <v>80</v>
      </c>
      <c r="AY243" s="17" t="s">
        <v>127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78</v>
      </c>
      <c r="BK243" s="216">
        <f>ROUND(I243*H243,2)</f>
        <v>0</v>
      </c>
      <c r="BL243" s="17" t="s">
        <v>229</v>
      </c>
      <c r="BM243" s="215" t="s">
        <v>388</v>
      </c>
    </row>
    <row r="244" s="2" customFormat="1">
      <c r="A244" s="38"/>
      <c r="B244" s="39"/>
      <c r="C244" s="40"/>
      <c r="D244" s="217" t="s">
        <v>136</v>
      </c>
      <c r="E244" s="40"/>
      <c r="F244" s="218" t="s">
        <v>389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136</v>
      </c>
      <c r="AU244" s="17" t="s">
        <v>80</v>
      </c>
    </row>
    <row r="245" s="2" customFormat="1" ht="66.75" customHeight="1">
      <c r="A245" s="38"/>
      <c r="B245" s="39"/>
      <c r="C245" s="204" t="s">
        <v>390</v>
      </c>
      <c r="D245" s="204" t="s">
        <v>129</v>
      </c>
      <c r="E245" s="205" t="s">
        <v>391</v>
      </c>
      <c r="F245" s="206" t="s">
        <v>392</v>
      </c>
      <c r="G245" s="207" t="s">
        <v>177</v>
      </c>
      <c r="H245" s="208">
        <v>50.030000000000001</v>
      </c>
      <c r="I245" s="209"/>
      <c r="J245" s="210">
        <f>ROUND(I245*H245,2)</f>
        <v>0</v>
      </c>
      <c r="K245" s="206" t="s">
        <v>133</v>
      </c>
      <c r="L245" s="44"/>
      <c r="M245" s="211" t="s">
        <v>19</v>
      </c>
      <c r="N245" s="212" t="s">
        <v>41</v>
      </c>
      <c r="O245" s="84"/>
      <c r="P245" s="213">
        <f>O245*H245</f>
        <v>0</v>
      </c>
      <c r="Q245" s="213">
        <v>0.019</v>
      </c>
      <c r="R245" s="213">
        <f>Q245*H245</f>
        <v>0.95057000000000003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134</v>
      </c>
      <c r="AT245" s="215" t="s">
        <v>129</v>
      </c>
      <c r="AU245" s="215" t="s">
        <v>80</v>
      </c>
      <c r="AY245" s="17" t="s">
        <v>127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78</v>
      </c>
      <c r="BK245" s="216">
        <f>ROUND(I245*H245,2)</f>
        <v>0</v>
      </c>
      <c r="BL245" s="17" t="s">
        <v>134</v>
      </c>
      <c r="BM245" s="215" t="s">
        <v>393</v>
      </c>
    </row>
    <row r="246" s="2" customFormat="1">
      <c r="A246" s="38"/>
      <c r="B246" s="39"/>
      <c r="C246" s="40"/>
      <c r="D246" s="217" t="s">
        <v>136</v>
      </c>
      <c r="E246" s="40"/>
      <c r="F246" s="218" t="s">
        <v>394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136</v>
      </c>
      <c r="AU246" s="17" t="s">
        <v>80</v>
      </c>
    </row>
    <row r="247" s="13" customFormat="1">
      <c r="A247" s="13"/>
      <c r="B247" s="222"/>
      <c r="C247" s="223"/>
      <c r="D247" s="224" t="s">
        <v>138</v>
      </c>
      <c r="E247" s="225" t="s">
        <v>19</v>
      </c>
      <c r="F247" s="226" t="s">
        <v>395</v>
      </c>
      <c r="G247" s="223"/>
      <c r="H247" s="227">
        <v>50.030000000000001</v>
      </c>
      <c r="I247" s="228"/>
      <c r="J247" s="223"/>
      <c r="K247" s="223"/>
      <c r="L247" s="229"/>
      <c r="M247" s="230"/>
      <c r="N247" s="231"/>
      <c r="O247" s="231"/>
      <c r="P247" s="231"/>
      <c r="Q247" s="231"/>
      <c r="R247" s="231"/>
      <c r="S247" s="231"/>
      <c r="T247" s="23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3" t="s">
        <v>138</v>
      </c>
      <c r="AU247" s="233" t="s">
        <v>80</v>
      </c>
      <c r="AV247" s="13" t="s">
        <v>80</v>
      </c>
      <c r="AW247" s="13" t="s">
        <v>32</v>
      </c>
      <c r="AX247" s="13" t="s">
        <v>70</v>
      </c>
      <c r="AY247" s="233" t="s">
        <v>127</v>
      </c>
    </row>
    <row r="248" s="14" customFormat="1">
      <c r="A248" s="14"/>
      <c r="B248" s="234"/>
      <c r="C248" s="235"/>
      <c r="D248" s="224" t="s">
        <v>138</v>
      </c>
      <c r="E248" s="236" t="s">
        <v>19</v>
      </c>
      <c r="F248" s="237" t="s">
        <v>141</v>
      </c>
      <c r="G248" s="235"/>
      <c r="H248" s="238">
        <v>50.030000000000001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4" t="s">
        <v>138</v>
      </c>
      <c r="AU248" s="244" t="s">
        <v>80</v>
      </c>
      <c r="AV248" s="14" t="s">
        <v>134</v>
      </c>
      <c r="AW248" s="14" t="s">
        <v>32</v>
      </c>
      <c r="AX248" s="14" t="s">
        <v>78</v>
      </c>
      <c r="AY248" s="244" t="s">
        <v>127</v>
      </c>
    </row>
    <row r="249" s="2" customFormat="1" ht="66.75" customHeight="1">
      <c r="A249" s="38"/>
      <c r="B249" s="39"/>
      <c r="C249" s="204" t="s">
        <v>396</v>
      </c>
      <c r="D249" s="204" t="s">
        <v>129</v>
      </c>
      <c r="E249" s="205" t="s">
        <v>397</v>
      </c>
      <c r="F249" s="206" t="s">
        <v>398</v>
      </c>
      <c r="G249" s="207" t="s">
        <v>399</v>
      </c>
      <c r="H249" s="246"/>
      <c r="I249" s="209"/>
      <c r="J249" s="210">
        <f>ROUND(I249*H249,2)</f>
        <v>0</v>
      </c>
      <c r="K249" s="206" t="s">
        <v>133</v>
      </c>
      <c r="L249" s="44"/>
      <c r="M249" s="211" t="s">
        <v>19</v>
      </c>
      <c r="N249" s="212" t="s">
        <v>41</v>
      </c>
      <c r="O249" s="8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229</v>
      </c>
      <c r="AT249" s="215" t="s">
        <v>129</v>
      </c>
      <c r="AU249" s="215" t="s">
        <v>80</v>
      </c>
      <c r="AY249" s="17" t="s">
        <v>127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78</v>
      </c>
      <c r="BK249" s="216">
        <f>ROUND(I249*H249,2)</f>
        <v>0</v>
      </c>
      <c r="BL249" s="17" t="s">
        <v>229</v>
      </c>
      <c r="BM249" s="215" t="s">
        <v>400</v>
      </c>
    </row>
    <row r="250" s="2" customFormat="1">
      <c r="A250" s="38"/>
      <c r="B250" s="39"/>
      <c r="C250" s="40"/>
      <c r="D250" s="217" t="s">
        <v>136</v>
      </c>
      <c r="E250" s="40"/>
      <c r="F250" s="218" t="s">
        <v>401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136</v>
      </c>
      <c r="AU250" s="17" t="s">
        <v>80</v>
      </c>
    </row>
    <row r="251" s="12" customFormat="1" ht="22.8" customHeight="1">
      <c r="A251" s="12"/>
      <c r="B251" s="188"/>
      <c r="C251" s="189"/>
      <c r="D251" s="190" t="s">
        <v>69</v>
      </c>
      <c r="E251" s="202" t="s">
        <v>402</v>
      </c>
      <c r="F251" s="202" t="s">
        <v>403</v>
      </c>
      <c r="G251" s="189"/>
      <c r="H251" s="189"/>
      <c r="I251" s="192"/>
      <c r="J251" s="203">
        <f>BK251</f>
        <v>0</v>
      </c>
      <c r="K251" s="189"/>
      <c r="L251" s="194"/>
      <c r="M251" s="195"/>
      <c r="N251" s="196"/>
      <c r="O251" s="196"/>
      <c r="P251" s="197">
        <f>SUM(P252:P281)</f>
        <v>0</v>
      </c>
      <c r="Q251" s="196"/>
      <c r="R251" s="197">
        <f>SUM(R252:R281)</f>
        <v>0.20130680000000001</v>
      </c>
      <c r="S251" s="196"/>
      <c r="T251" s="198">
        <f>SUM(T252:T281)</f>
        <v>0.099435999999999997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9" t="s">
        <v>80</v>
      </c>
      <c r="AT251" s="200" t="s">
        <v>69</v>
      </c>
      <c r="AU251" s="200" t="s">
        <v>78</v>
      </c>
      <c r="AY251" s="199" t="s">
        <v>127</v>
      </c>
      <c r="BK251" s="201">
        <f>SUM(BK252:BK281)</f>
        <v>0</v>
      </c>
    </row>
    <row r="252" s="2" customFormat="1" ht="24.15" customHeight="1">
      <c r="A252" s="38"/>
      <c r="B252" s="39"/>
      <c r="C252" s="204" t="s">
        <v>404</v>
      </c>
      <c r="D252" s="204" t="s">
        <v>129</v>
      </c>
      <c r="E252" s="205" t="s">
        <v>405</v>
      </c>
      <c r="F252" s="206" t="s">
        <v>406</v>
      </c>
      <c r="G252" s="207" t="s">
        <v>232</v>
      </c>
      <c r="H252" s="208">
        <v>24</v>
      </c>
      <c r="I252" s="209"/>
      <c r="J252" s="210">
        <f>ROUND(I252*H252,2)</f>
        <v>0</v>
      </c>
      <c r="K252" s="206" t="s">
        <v>133</v>
      </c>
      <c r="L252" s="44"/>
      <c r="M252" s="211" t="s">
        <v>19</v>
      </c>
      <c r="N252" s="212" t="s">
        <v>41</v>
      </c>
      <c r="O252" s="84"/>
      <c r="P252" s="213">
        <f>O252*H252</f>
        <v>0</v>
      </c>
      <c r="Q252" s="213">
        <v>0</v>
      </c>
      <c r="R252" s="213">
        <f>Q252*H252</f>
        <v>0</v>
      </c>
      <c r="S252" s="213">
        <v>0.0025999999999999999</v>
      </c>
      <c r="T252" s="214">
        <f>S252*H252</f>
        <v>0.062399999999999997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229</v>
      </c>
      <c r="AT252" s="215" t="s">
        <v>129</v>
      </c>
      <c r="AU252" s="215" t="s">
        <v>80</v>
      </c>
      <c r="AY252" s="17" t="s">
        <v>127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78</v>
      </c>
      <c r="BK252" s="216">
        <f>ROUND(I252*H252,2)</f>
        <v>0</v>
      </c>
      <c r="BL252" s="17" t="s">
        <v>229</v>
      </c>
      <c r="BM252" s="215" t="s">
        <v>407</v>
      </c>
    </row>
    <row r="253" s="2" customFormat="1">
      <c r="A253" s="38"/>
      <c r="B253" s="39"/>
      <c r="C253" s="40"/>
      <c r="D253" s="217" t="s">
        <v>136</v>
      </c>
      <c r="E253" s="40"/>
      <c r="F253" s="218" t="s">
        <v>408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136</v>
      </c>
      <c r="AU253" s="17" t="s">
        <v>80</v>
      </c>
    </row>
    <row r="254" s="13" customFormat="1">
      <c r="A254" s="13"/>
      <c r="B254" s="222"/>
      <c r="C254" s="223"/>
      <c r="D254" s="224" t="s">
        <v>138</v>
      </c>
      <c r="E254" s="225" t="s">
        <v>19</v>
      </c>
      <c r="F254" s="226" t="s">
        <v>409</v>
      </c>
      <c r="G254" s="223"/>
      <c r="H254" s="227">
        <v>24</v>
      </c>
      <c r="I254" s="228"/>
      <c r="J254" s="223"/>
      <c r="K254" s="223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138</v>
      </c>
      <c r="AU254" s="233" t="s">
        <v>80</v>
      </c>
      <c r="AV254" s="13" t="s">
        <v>80</v>
      </c>
      <c r="AW254" s="13" t="s">
        <v>32</v>
      </c>
      <c r="AX254" s="13" t="s">
        <v>70</v>
      </c>
      <c r="AY254" s="233" t="s">
        <v>127</v>
      </c>
    </row>
    <row r="255" s="14" customFormat="1">
      <c r="A255" s="14"/>
      <c r="B255" s="234"/>
      <c r="C255" s="235"/>
      <c r="D255" s="224" t="s">
        <v>138</v>
      </c>
      <c r="E255" s="236" t="s">
        <v>19</v>
      </c>
      <c r="F255" s="237" t="s">
        <v>141</v>
      </c>
      <c r="G255" s="235"/>
      <c r="H255" s="238">
        <v>24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138</v>
      </c>
      <c r="AU255" s="244" t="s">
        <v>80</v>
      </c>
      <c r="AV255" s="14" t="s">
        <v>134</v>
      </c>
      <c r="AW255" s="14" t="s">
        <v>32</v>
      </c>
      <c r="AX255" s="14" t="s">
        <v>78</v>
      </c>
      <c r="AY255" s="244" t="s">
        <v>127</v>
      </c>
    </row>
    <row r="256" s="2" customFormat="1" ht="16.5" customHeight="1">
      <c r="A256" s="38"/>
      <c r="B256" s="39"/>
      <c r="C256" s="204" t="s">
        <v>410</v>
      </c>
      <c r="D256" s="204" t="s">
        <v>129</v>
      </c>
      <c r="E256" s="205" t="s">
        <v>411</v>
      </c>
      <c r="F256" s="206" t="s">
        <v>412</v>
      </c>
      <c r="G256" s="207" t="s">
        <v>232</v>
      </c>
      <c r="H256" s="208">
        <v>9.4000000000000004</v>
      </c>
      <c r="I256" s="209"/>
      <c r="J256" s="210">
        <f>ROUND(I256*H256,2)</f>
        <v>0</v>
      </c>
      <c r="K256" s="206" t="s">
        <v>133</v>
      </c>
      <c r="L256" s="44"/>
      <c r="M256" s="211" t="s">
        <v>19</v>
      </c>
      <c r="N256" s="212" t="s">
        <v>41</v>
      </c>
      <c r="O256" s="84"/>
      <c r="P256" s="213">
        <f>O256*H256</f>
        <v>0</v>
      </c>
      <c r="Q256" s="213">
        <v>0</v>
      </c>
      <c r="R256" s="213">
        <f>Q256*H256</f>
        <v>0</v>
      </c>
      <c r="S256" s="213">
        <v>0.0039399999999999999</v>
      </c>
      <c r="T256" s="214">
        <f>S256*H256</f>
        <v>0.037035999999999999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229</v>
      </c>
      <c r="AT256" s="215" t="s">
        <v>129</v>
      </c>
      <c r="AU256" s="215" t="s">
        <v>80</v>
      </c>
      <c r="AY256" s="17" t="s">
        <v>127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78</v>
      </c>
      <c r="BK256" s="216">
        <f>ROUND(I256*H256,2)</f>
        <v>0</v>
      </c>
      <c r="BL256" s="17" t="s">
        <v>229</v>
      </c>
      <c r="BM256" s="215" t="s">
        <v>413</v>
      </c>
    </row>
    <row r="257" s="2" customFormat="1">
      <c r="A257" s="38"/>
      <c r="B257" s="39"/>
      <c r="C257" s="40"/>
      <c r="D257" s="217" t="s">
        <v>136</v>
      </c>
      <c r="E257" s="40"/>
      <c r="F257" s="218" t="s">
        <v>414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136</v>
      </c>
      <c r="AU257" s="17" t="s">
        <v>80</v>
      </c>
    </row>
    <row r="258" s="13" customFormat="1">
      <c r="A258" s="13"/>
      <c r="B258" s="222"/>
      <c r="C258" s="223"/>
      <c r="D258" s="224" t="s">
        <v>138</v>
      </c>
      <c r="E258" s="225" t="s">
        <v>19</v>
      </c>
      <c r="F258" s="226" t="s">
        <v>415</v>
      </c>
      <c r="G258" s="223"/>
      <c r="H258" s="227">
        <v>9.4000000000000004</v>
      </c>
      <c r="I258" s="228"/>
      <c r="J258" s="223"/>
      <c r="K258" s="223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138</v>
      </c>
      <c r="AU258" s="233" t="s">
        <v>80</v>
      </c>
      <c r="AV258" s="13" t="s">
        <v>80</v>
      </c>
      <c r="AW258" s="13" t="s">
        <v>32</v>
      </c>
      <c r="AX258" s="13" t="s">
        <v>70</v>
      </c>
      <c r="AY258" s="233" t="s">
        <v>127</v>
      </c>
    </row>
    <row r="259" s="14" customFormat="1">
      <c r="A259" s="14"/>
      <c r="B259" s="234"/>
      <c r="C259" s="235"/>
      <c r="D259" s="224" t="s">
        <v>138</v>
      </c>
      <c r="E259" s="236" t="s">
        <v>19</v>
      </c>
      <c r="F259" s="237" t="s">
        <v>141</v>
      </c>
      <c r="G259" s="235"/>
      <c r="H259" s="238">
        <v>9.4000000000000004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138</v>
      </c>
      <c r="AU259" s="244" t="s">
        <v>80</v>
      </c>
      <c r="AV259" s="14" t="s">
        <v>134</v>
      </c>
      <c r="AW259" s="14" t="s">
        <v>32</v>
      </c>
      <c r="AX259" s="14" t="s">
        <v>78</v>
      </c>
      <c r="AY259" s="244" t="s">
        <v>127</v>
      </c>
    </row>
    <row r="260" s="2" customFormat="1" ht="24.15" customHeight="1">
      <c r="A260" s="38"/>
      <c r="B260" s="39"/>
      <c r="C260" s="204" t="s">
        <v>416</v>
      </c>
      <c r="D260" s="204" t="s">
        <v>129</v>
      </c>
      <c r="E260" s="205" t="s">
        <v>417</v>
      </c>
      <c r="F260" s="206" t="s">
        <v>418</v>
      </c>
      <c r="G260" s="207" t="s">
        <v>232</v>
      </c>
      <c r="H260" s="208">
        <v>3</v>
      </c>
      <c r="I260" s="209"/>
      <c r="J260" s="210">
        <f>ROUND(I260*H260,2)</f>
        <v>0</v>
      </c>
      <c r="K260" s="206" t="s">
        <v>133</v>
      </c>
      <c r="L260" s="44"/>
      <c r="M260" s="211" t="s">
        <v>19</v>
      </c>
      <c r="N260" s="212" t="s">
        <v>41</v>
      </c>
      <c r="O260" s="84"/>
      <c r="P260" s="213">
        <f>O260*H260</f>
        <v>0</v>
      </c>
      <c r="Q260" s="213">
        <v>6.9999999999999994E-05</v>
      </c>
      <c r="R260" s="213">
        <f>Q260*H260</f>
        <v>0.00020999999999999998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229</v>
      </c>
      <c r="AT260" s="215" t="s">
        <v>129</v>
      </c>
      <c r="AU260" s="215" t="s">
        <v>80</v>
      </c>
      <c r="AY260" s="17" t="s">
        <v>127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78</v>
      </c>
      <c r="BK260" s="216">
        <f>ROUND(I260*H260,2)</f>
        <v>0</v>
      </c>
      <c r="BL260" s="17" t="s">
        <v>229</v>
      </c>
      <c r="BM260" s="215" t="s">
        <v>419</v>
      </c>
    </row>
    <row r="261" s="2" customFormat="1">
      <c r="A261" s="38"/>
      <c r="B261" s="39"/>
      <c r="C261" s="40"/>
      <c r="D261" s="217" t="s">
        <v>136</v>
      </c>
      <c r="E261" s="40"/>
      <c r="F261" s="218" t="s">
        <v>420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136</v>
      </c>
      <c r="AU261" s="17" t="s">
        <v>80</v>
      </c>
    </row>
    <row r="262" s="2" customFormat="1" ht="21.75" customHeight="1">
      <c r="A262" s="38"/>
      <c r="B262" s="39"/>
      <c r="C262" s="247" t="s">
        <v>421</v>
      </c>
      <c r="D262" s="247" t="s">
        <v>422</v>
      </c>
      <c r="E262" s="248" t="s">
        <v>423</v>
      </c>
      <c r="F262" s="249" t="s">
        <v>424</v>
      </c>
      <c r="G262" s="250" t="s">
        <v>232</v>
      </c>
      <c r="H262" s="251">
        <v>3</v>
      </c>
      <c r="I262" s="252"/>
      <c r="J262" s="253">
        <f>ROUND(I262*H262,2)</f>
        <v>0</v>
      </c>
      <c r="K262" s="249" t="s">
        <v>133</v>
      </c>
      <c r="L262" s="254"/>
      <c r="M262" s="255" t="s">
        <v>19</v>
      </c>
      <c r="N262" s="256" t="s">
        <v>41</v>
      </c>
      <c r="O262" s="84"/>
      <c r="P262" s="213">
        <f>O262*H262</f>
        <v>0</v>
      </c>
      <c r="Q262" s="213">
        <v>0.001</v>
      </c>
      <c r="R262" s="213">
        <f>Q262*H262</f>
        <v>0.0030000000000000001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319</v>
      </c>
      <c r="AT262" s="215" t="s">
        <v>422</v>
      </c>
      <c r="AU262" s="215" t="s">
        <v>80</v>
      </c>
      <c r="AY262" s="17" t="s">
        <v>127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78</v>
      </c>
      <c r="BK262" s="216">
        <f>ROUND(I262*H262,2)</f>
        <v>0</v>
      </c>
      <c r="BL262" s="17" t="s">
        <v>229</v>
      </c>
      <c r="BM262" s="215" t="s">
        <v>425</v>
      </c>
    </row>
    <row r="263" s="2" customFormat="1" ht="16.5" customHeight="1">
      <c r="A263" s="38"/>
      <c r="B263" s="39"/>
      <c r="C263" s="247" t="s">
        <v>426</v>
      </c>
      <c r="D263" s="247" t="s">
        <v>422</v>
      </c>
      <c r="E263" s="248" t="s">
        <v>427</v>
      </c>
      <c r="F263" s="249" t="s">
        <v>428</v>
      </c>
      <c r="G263" s="250" t="s">
        <v>310</v>
      </c>
      <c r="H263" s="251">
        <v>6</v>
      </c>
      <c r="I263" s="252"/>
      <c r="J263" s="253">
        <f>ROUND(I263*H263,2)</f>
        <v>0</v>
      </c>
      <c r="K263" s="249" t="s">
        <v>19</v>
      </c>
      <c r="L263" s="254"/>
      <c r="M263" s="255" t="s">
        <v>19</v>
      </c>
      <c r="N263" s="256" t="s">
        <v>41</v>
      </c>
      <c r="O263" s="84"/>
      <c r="P263" s="213">
        <f>O263*H263</f>
        <v>0</v>
      </c>
      <c r="Q263" s="213">
        <v>6.0000000000000002E-05</v>
      </c>
      <c r="R263" s="213">
        <f>Q263*H263</f>
        <v>0.00036000000000000002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319</v>
      </c>
      <c r="AT263" s="215" t="s">
        <v>422</v>
      </c>
      <c r="AU263" s="215" t="s">
        <v>80</v>
      </c>
      <c r="AY263" s="17" t="s">
        <v>127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78</v>
      </c>
      <c r="BK263" s="216">
        <f>ROUND(I263*H263,2)</f>
        <v>0</v>
      </c>
      <c r="BL263" s="17" t="s">
        <v>229</v>
      </c>
      <c r="BM263" s="215" t="s">
        <v>429</v>
      </c>
    </row>
    <row r="264" s="2" customFormat="1" ht="44.25" customHeight="1">
      <c r="A264" s="38"/>
      <c r="B264" s="39"/>
      <c r="C264" s="204" t="s">
        <v>430</v>
      </c>
      <c r="D264" s="204" t="s">
        <v>129</v>
      </c>
      <c r="E264" s="205" t="s">
        <v>431</v>
      </c>
      <c r="F264" s="206" t="s">
        <v>432</v>
      </c>
      <c r="G264" s="207" t="s">
        <v>232</v>
      </c>
      <c r="H264" s="208">
        <v>11.699999999999999</v>
      </c>
      <c r="I264" s="209"/>
      <c r="J264" s="210">
        <f>ROUND(I264*H264,2)</f>
        <v>0</v>
      </c>
      <c r="K264" s="206" t="s">
        <v>133</v>
      </c>
      <c r="L264" s="44"/>
      <c r="M264" s="211" t="s">
        <v>19</v>
      </c>
      <c r="N264" s="212" t="s">
        <v>41</v>
      </c>
      <c r="O264" s="84"/>
      <c r="P264" s="213">
        <f>O264*H264</f>
        <v>0</v>
      </c>
      <c r="Q264" s="213">
        <v>0.0029099999999999998</v>
      </c>
      <c r="R264" s="213">
        <f>Q264*H264</f>
        <v>0.034046999999999994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229</v>
      </c>
      <c r="AT264" s="215" t="s">
        <v>129</v>
      </c>
      <c r="AU264" s="215" t="s">
        <v>80</v>
      </c>
      <c r="AY264" s="17" t="s">
        <v>127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78</v>
      </c>
      <c r="BK264" s="216">
        <f>ROUND(I264*H264,2)</f>
        <v>0</v>
      </c>
      <c r="BL264" s="17" t="s">
        <v>229</v>
      </c>
      <c r="BM264" s="215" t="s">
        <v>433</v>
      </c>
    </row>
    <row r="265" s="2" customFormat="1">
      <c r="A265" s="38"/>
      <c r="B265" s="39"/>
      <c r="C265" s="40"/>
      <c r="D265" s="217" t="s">
        <v>136</v>
      </c>
      <c r="E265" s="40"/>
      <c r="F265" s="218" t="s">
        <v>434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136</v>
      </c>
      <c r="AU265" s="17" t="s">
        <v>80</v>
      </c>
    </row>
    <row r="266" s="2" customFormat="1" ht="33" customHeight="1">
      <c r="A266" s="38"/>
      <c r="B266" s="39"/>
      <c r="C266" s="204" t="s">
        <v>435</v>
      </c>
      <c r="D266" s="204" t="s">
        <v>129</v>
      </c>
      <c r="E266" s="205" t="s">
        <v>436</v>
      </c>
      <c r="F266" s="206" t="s">
        <v>437</v>
      </c>
      <c r="G266" s="207" t="s">
        <v>232</v>
      </c>
      <c r="H266" s="208">
        <v>15.039999999999999</v>
      </c>
      <c r="I266" s="209"/>
      <c r="J266" s="210">
        <f>ROUND(I266*H266,2)</f>
        <v>0</v>
      </c>
      <c r="K266" s="206" t="s">
        <v>133</v>
      </c>
      <c r="L266" s="44"/>
      <c r="M266" s="211" t="s">
        <v>19</v>
      </c>
      <c r="N266" s="212" t="s">
        <v>41</v>
      </c>
      <c r="O266" s="84"/>
      <c r="P266" s="213">
        <f>O266*H266</f>
        <v>0</v>
      </c>
      <c r="Q266" s="213">
        <v>0.0028700000000000002</v>
      </c>
      <c r="R266" s="213">
        <f>Q266*H266</f>
        <v>0.043164800000000003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229</v>
      </c>
      <c r="AT266" s="215" t="s">
        <v>129</v>
      </c>
      <c r="AU266" s="215" t="s">
        <v>80</v>
      </c>
      <c r="AY266" s="17" t="s">
        <v>127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78</v>
      </c>
      <c r="BK266" s="216">
        <f>ROUND(I266*H266,2)</f>
        <v>0</v>
      </c>
      <c r="BL266" s="17" t="s">
        <v>229</v>
      </c>
      <c r="BM266" s="215" t="s">
        <v>438</v>
      </c>
    </row>
    <row r="267" s="2" customFormat="1">
      <c r="A267" s="38"/>
      <c r="B267" s="39"/>
      <c r="C267" s="40"/>
      <c r="D267" s="217" t="s">
        <v>136</v>
      </c>
      <c r="E267" s="40"/>
      <c r="F267" s="218" t="s">
        <v>439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136</v>
      </c>
      <c r="AU267" s="17" t="s">
        <v>80</v>
      </c>
    </row>
    <row r="268" s="13" customFormat="1">
      <c r="A268" s="13"/>
      <c r="B268" s="222"/>
      <c r="C268" s="223"/>
      <c r="D268" s="224" t="s">
        <v>138</v>
      </c>
      <c r="E268" s="225" t="s">
        <v>19</v>
      </c>
      <c r="F268" s="226" t="s">
        <v>440</v>
      </c>
      <c r="G268" s="223"/>
      <c r="H268" s="227">
        <v>15.039999999999999</v>
      </c>
      <c r="I268" s="228"/>
      <c r="J268" s="223"/>
      <c r="K268" s="223"/>
      <c r="L268" s="229"/>
      <c r="M268" s="230"/>
      <c r="N268" s="231"/>
      <c r="O268" s="231"/>
      <c r="P268" s="231"/>
      <c r="Q268" s="231"/>
      <c r="R268" s="231"/>
      <c r="S268" s="231"/>
      <c r="T268" s="23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3" t="s">
        <v>138</v>
      </c>
      <c r="AU268" s="233" t="s">
        <v>80</v>
      </c>
      <c r="AV268" s="13" t="s">
        <v>80</v>
      </c>
      <c r="AW268" s="13" t="s">
        <v>32</v>
      </c>
      <c r="AX268" s="13" t="s">
        <v>70</v>
      </c>
      <c r="AY268" s="233" t="s">
        <v>127</v>
      </c>
    </row>
    <row r="269" s="14" customFormat="1">
      <c r="A269" s="14"/>
      <c r="B269" s="234"/>
      <c r="C269" s="235"/>
      <c r="D269" s="224" t="s">
        <v>138</v>
      </c>
      <c r="E269" s="236" t="s">
        <v>19</v>
      </c>
      <c r="F269" s="237" t="s">
        <v>141</v>
      </c>
      <c r="G269" s="235"/>
      <c r="H269" s="238">
        <v>15.039999999999999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4" t="s">
        <v>138</v>
      </c>
      <c r="AU269" s="244" t="s">
        <v>80</v>
      </c>
      <c r="AV269" s="14" t="s">
        <v>134</v>
      </c>
      <c r="AW269" s="14" t="s">
        <v>32</v>
      </c>
      <c r="AX269" s="14" t="s">
        <v>78</v>
      </c>
      <c r="AY269" s="244" t="s">
        <v>127</v>
      </c>
    </row>
    <row r="270" s="2" customFormat="1" ht="37.8" customHeight="1">
      <c r="A270" s="38"/>
      <c r="B270" s="39"/>
      <c r="C270" s="204" t="s">
        <v>441</v>
      </c>
      <c r="D270" s="204" t="s">
        <v>129</v>
      </c>
      <c r="E270" s="205" t="s">
        <v>442</v>
      </c>
      <c r="F270" s="206" t="s">
        <v>443</v>
      </c>
      <c r="G270" s="207" t="s">
        <v>232</v>
      </c>
      <c r="H270" s="208">
        <v>23.399999999999999</v>
      </c>
      <c r="I270" s="209"/>
      <c r="J270" s="210">
        <f>ROUND(I270*H270,2)</f>
        <v>0</v>
      </c>
      <c r="K270" s="206" t="s">
        <v>133</v>
      </c>
      <c r="L270" s="44"/>
      <c r="M270" s="211" t="s">
        <v>19</v>
      </c>
      <c r="N270" s="212" t="s">
        <v>41</v>
      </c>
      <c r="O270" s="84"/>
      <c r="P270" s="213">
        <f>O270*H270</f>
        <v>0</v>
      </c>
      <c r="Q270" s="213">
        <v>0.0023700000000000001</v>
      </c>
      <c r="R270" s="213">
        <f>Q270*H270</f>
        <v>0.055458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229</v>
      </c>
      <c r="AT270" s="215" t="s">
        <v>129</v>
      </c>
      <c r="AU270" s="215" t="s">
        <v>80</v>
      </c>
      <c r="AY270" s="17" t="s">
        <v>127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78</v>
      </c>
      <c r="BK270" s="216">
        <f>ROUND(I270*H270,2)</f>
        <v>0</v>
      </c>
      <c r="BL270" s="17" t="s">
        <v>229</v>
      </c>
      <c r="BM270" s="215" t="s">
        <v>444</v>
      </c>
    </row>
    <row r="271" s="2" customFormat="1">
      <c r="A271" s="38"/>
      <c r="B271" s="39"/>
      <c r="C271" s="40"/>
      <c r="D271" s="217" t="s">
        <v>136</v>
      </c>
      <c r="E271" s="40"/>
      <c r="F271" s="218" t="s">
        <v>445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136</v>
      </c>
      <c r="AU271" s="17" t="s">
        <v>80</v>
      </c>
    </row>
    <row r="272" s="13" customFormat="1">
      <c r="A272" s="13"/>
      <c r="B272" s="222"/>
      <c r="C272" s="223"/>
      <c r="D272" s="224" t="s">
        <v>138</v>
      </c>
      <c r="E272" s="225" t="s">
        <v>19</v>
      </c>
      <c r="F272" s="226" t="s">
        <v>446</v>
      </c>
      <c r="G272" s="223"/>
      <c r="H272" s="227">
        <v>23.399999999999999</v>
      </c>
      <c r="I272" s="228"/>
      <c r="J272" s="223"/>
      <c r="K272" s="223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138</v>
      </c>
      <c r="AU272" s="233" t="s">
        <v>80</v>
      </c>
      <c r="AV272" s="13" t="s">
        <v>80</v>
      </c>
      <c r="AW272" s="13" t="s">
        <v>32</v>
      </c>
      <c r="AX272" s="13" t="s">
        <v>70</v>
      </c>
      <c r="AY272" s="233" t="s">
        <v>127</v>
      </c>
    </row>
    <row r="273" s="14" customFormat="1">
      <c r="A273" s="14"/>
      <c r="B273" s="234"/>
      <c r="C273" s="235"/>
      <c r="D273" s="224" t="s">
        <v>138</v>
      </c>
      <c r="E273" s="236" t="s">
        <v>19</v>
      </c>
      <c r="F273" s="237" t="s">
        <v>141</v>
      </c>
      <c r="G273" s="235"/>
      <c r="H273" s="238">
        <v>23.399999999999999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138</v>
      </c>
      <c r="AU273" s="244" t="s">
        <v>80</v>
      </c>
      <c r="AV273" s="14" t="s">
        <v>134</v>
      </c>
      <c r="AW273" s="14" t="s">
        <v>32</v>
      </c>
      <c r="AX273" s="14" t="s">
        <v>78</v>
      </c>
      <c r="AY273" s="244" t="s">
        <v>127</v>
      </c>
    </row>
    <row r="274" s="2" customFormat="1" ht="33" customHeight="1">
      <c r="A274" s="38"/>
      <c r="B274" s="39"/>
      <c r="C274" s="204" t="s">
        <v>447</v>
      </c>
      <c r="D274" s="204" t="s">
        <v>129</v>
      </c>
      <c r="E274" s="205" t="s">
        <v>448</v>
      </c>
      <c r="F274" s="206" t="s">
        <v>449</v>
      </c>
      <c r="G274" s="207" t="s">
        <v>232</v>
      </c>
      <c r="H274" s="208">
        <v>23.399999999999999</v>
      </c>
      <c r="I274" s="209"/>
      <c r="J274" s="210">
        <f>ROUND(I274*H274,2)</f>
        <v>0</v>
      </c>
      <c r="K274" s="206" t="s">
        <v>133</v>
      </c>
      <c r="L274" s="44"/>
      <c r="M274" s="211" t="s">
        <v>19</v>
      </c>
      <c r="N274" s="212" t="s">
        <v>41</v>
      </c>
      <c r="O274" s="84"/>
      <c r="P274" s="213">
        <f>O274*H274</f>
        <v>0</v>
      </c>
      <c r="Q274" s="213">
        <v>0.00233</v>
      </c>
      <c r="R274" s="213">
        <f>Q274*H274</f>
        <v>0.054522000000000001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229</v>
      </c>
      <c r="AT274" s="215" t="s">
        <v>129</v>
      </c>
      <c r="AU274" s="215" t="s">
        <v>80</v>
      </c>
      <c r="AY274" s="17" t="s">
        <v>127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78</v>
      </c>
      <c r="BK274" s="216">
        <f>ROUND(I274*H274,2)</f>
        <v>0</v>
      </c>
      <c r="BL274" s="17" t="s">
        <v>229</v>
      </c>
      <c r="BM274" s="215" t="s">
        <v>450</v>
      </c>
    </row>
    <row r="275" s="2" customFormat="1">
      <c r="A275" s="38"/>
      <c r="B275" s="39"/>
      <c r="C275" s="40"/>
      <c r="D275" s="217" t="s">
        <v>136</v>
      </c>
      <c r="E275" s="40"/>
      <c r="F275" s="218" t="s">
        <v>451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136</v>
      </c>
      <c r="AU275" s="17" t="s">
        <v>80</v>
      </c>
    </row>
    <row r="276" s="13" customFormat="1">
      <c r="A276" s="13"/>
      <c r="B276" s="222"/>
      <c r="C276" s="223"/>
      <c r="D276" s="224" t="s">
        <v>138</v>
      </c>
      <c r="E276" s="225" t="s">
        <v>19</v>
      </c>
      <c r="F276" s="226" t="s">
        <v>446</v>
      </c>
      <c r="G276" s="223"/>
      <c r="H276" s="227">
        <v>23.399999999999999</v>
      </c>
      <c r="I276" s="228"/>
      <c r="J276" s="223"/>
      <c r="K276" s="223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138</v>
      </c>
      <c r="AU276" s="233" t="s">
        <v>80</v>
      </c>
      <c r="AV276" s="13" t="s">
        <v>80</v>
      </c>
      <c r="AW276" s="13" t="s">
        <v>32</v>
      </c>
      <c r="AX276" s="13" t="s">
        <v>70</v>
      </c>
      <c r="AY276" s="233" t="s">
        <v>127</v>
      </c>
    </row>
    <row r="277" s="14" customFormat="1">
      <c r="A277" s="14"/>
      <c r="B277" s="234"/>
      <c r="C277" s="235"/>
      <c r="D277" s="224" t="s">
        <v>138</v>
      </c>
      <c r="E277" s="236" t="s">
        <v>19</v>
      </c>
      <c r="F277" s="237" t="s">
        <v>141</v>
      </c>
      <c r="G277" s="235"/>
      <c r="H277" s="238">
        <v>23.399999999999999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138</v>
      </c>
      <c r="AU277" s="244" t="s">
        <v>80</v>
      </c>
      <c r="AV277" s="14" t="s">
        <v>134</v>
      </c>
      <c r="AW277" s="14" t="s">
        <v>32</v>
      </c>
      <c r="AX277" s="14" t="s">
        <v>78</v>
      </c>
      <c r="AY277" s="244" t="s">
        <v>127</v>
      </c>
    </row>
    <row r="278" s="2" customFormat="1" ht="37.8" customHeight="1">
      <c r="A278" s="38"/>
      <c r="B278" s="39"/>
      <c r="C278" s="204" t="s">
        <v>452</v>
      </c>
      <c r="D278" s="204" t="s">
        <v>129</v>
      </c>
      <c r="E278" s="205" t="s">
        <v>453</v>
      </c>
      <c r="F278" s="206" t="s">
        <v>454</v>
      </c>
      <c r="G278" s="207" t="s">
        <v>232</v>
      </c>
      <c r="H278" s="208">
        <v>9.5</v>
      </c>
      <c r="I278" s="209"/>
      <c r="J278" s="210">
        <f>ROUND(I278*H278,2)</f>
        <v>0</v>
      </c>
      <c r="K278" s="206" t="s">
        <v>133</v>
      </c>
      <c r="L278" s="44"/>
      <c r="M278" s="211" t="s">
        <v>19</v>
      </c>
      <c r="N278" s="212" t="s">
        <v>41</v>
      </c>
      <c r="O278" s="84"/>
      <c r="P278" s="213">
        <f>O278*H278</f>
        <v>0</v>
      </c>
      <c r="Q278" s="213">
        <v>0.0011100000000000001</v>
      </c>
      <c r="R278" s="213">
        <f>Q278*H278</f>
        <v>0.010545000000000001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229</v>
      </c>
      <c r="AT278" s="215" t="s">
        <v>129</v>
      </c>
      <c r="AU278" s="215" t="s">
        <v>80</v>
      </c>
      <c r="AY278" s="17" t="s">
        <v>127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78</v>
      </c>
      <c r="BK278" s="216">
        <f>ROUND(I278*H278,2)</f>
        <v>0</v>
      </c>
      <c r="BL278" s="17" t="s">
        <v>229</v>
      </c>
      <c r="BM278" s="215" t="s">
        <v>455</v>
      </c>
    </row>
    <row r="279" s="2" customFormat="1">
      <c r="A279" s="38"/>
      <c r="B279" s="39"/>
      <c r="C279" s="40"/>
      <c r="D279" s="217" t="s">
        <v>136</v>
      </c>
      <c r="E279" s="40"/>
      <c r="F279" s="218" t="s">
        <v>456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136</v>
      </c>
      <c r="AU279" s="17" t="s">
        <v>80</v>
      </c>
    </row>
    <row r="280" s="2" customFormat="1" ht="55.5" customHeight="1">
      <c r="A280" s="38"/>
      <c r="B280" s="39"/>
      <c r="C280" s="204" t="s">
        <v>457</v>
      </c>
      <c r="D280" s="204" t="s">
        <v>129</v>
      </c>
      <c r="E280" s="205" t="s">
        <v>458</v>
      </c>
      <c r="F280" s="206" t="s">
        <v>459</v>
      </c>
      <c r="G280" s="207" t="s">
        <v>399</v>
      </c>
      <c r="H280" s="246"/>
      <c r="I280" s="209"/>
      <c r="J280" s="210">
        <f>ROUND(I280*H280,2)</f>
        <v>0</v>
      </c>
      <c r="K280" s="206" t="s">
        <v>133</v>
      </c>
      <c r="L280" s="44"/>
      <c r="M280" s="211" t="s">
        <v>19</v>
      </c>
      <c r="N280" s="212" t="s">
        <v>41</v>
      </c>
      <c r="O280" s="84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229</v>
      </c>
      <c r="AT280" s="215" t="s">
        <v>129</v>
      </c>
      <c r="AU280" s="215" t="s">
        <v>80</v>
      </c>
      <c r="AY280" s="17" t="s">
        <v>127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78</v>
      </c>
      <c r="BK280" s="216">
        <f>ROUND(I280*H280,2)</f>
        <v>0</v>
      </c>
      <c r="BL280" s="17" t="s">
        <v>229</v>
      </c>
      <c r="BM280" s="215" t="s">
        <v>460</v>
      </c>
    </row>
    <row r="281" s="2" customFormat="1">
      <c r="A281" s="38"/>
      <c r="B281" s="39"/>
      <c r="C281" s="40"/>
      <c r="D281" s="217" t="s">
        <v>136</v>
      </c>
      <c r="E281" s="40"/>
      <c r="F281" s="218" t="s">
        <v>461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136</v>
      </c>
      <c r="AU281" s="17" t="s">
        <v>80</v>
      </c>
    </row>
    <row r="282" s="12" customFormat="1" ht="22.8" customHeight="1">
      <c r="A282" s="12"/>
      <c r="B282" s="188"/>
      <c r="C282" s="189"/>
      <c r="D282" s="190" t="s">
        <v>69</v>
      </c>
      <c r="E282" s="202" t="s">
        <v>462</v>
      </c>
      <c r="F282" s="202" t="s">
        <v>463</v>
      </c>
      <c r="G282" s="189"/>
      <c r="H282" s="189"/>
      <c r="I282" s="192"/>
      <c r="J282" s="203">
        <f>BK282</f>
        <v>0</v>
      </c>
      <c r="K282" s="189"/>
      <c r="L282" s="194"/>
      <c r="M282" s="195"/>
      <c r="N282" s="196"/>
      <c r="O282" s="196"/>
      <c r="P282" s="197">
        <f>SUM(P283:P288)</f>
        <v>0</v>
      </c>
      <c r="Q282" s="196"/>
      <c r="R282" s="197">
        <f>SUM(R283:R288)</f>
        <v>0.02991456</v>
      </c>
      <c r="S282" s="196"/>
      <c r="T282" s="198">
        <f>SUM(T283:T288)</f>
        <v>1.3487947199999999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9" t="s">
        <v>80</v>
      </c>
      <c r="AT282" s="200" t="s">
        <v>69</v>
      </c>
      <c r="AU282" s="200" t="s">
        <v>78</v>
      </c>
      <c r="AY282" s="199" t="s">
        <v>127</v>
      </c>
      <c r="BK282" s="201">
        <f>SUM(BK283:BK288)</f>
        <v>0</v>
      </c>
    </row>
    <row r="283" s="2" customFormat="1" ht="24.15" customHeight="1">
      <c r="A283" s="38"/>
      <c r="B283" s="39"/>
      <c r="C283" s="204" t="s">
        <v>464</v>
      </c>
      <c r="D283" s="204" t="s">
        <v>129</v>
      </c>
      <c r="E283" s="205" t="s">
        <v>465</v>
      </c>
      <c r="F283" s="206" t="s">
        <v>466</v>
      </c>
      <c r="G283" s="207" t="s">
        <v>177</v>
      </c>
      <c r="H283" s="208">
        <v>87.983999999999995</v>
      </c>
      <c r="I283" s="209"/>
      <c r="J283" s="210">
        <f>ROUND(I283*H283,2)</f>
        <v>0</v>
      </c>
      <c r="K283" s="206" t="s">
        <v>133</v>
      </c>
      <c r="L283" s="44"/>
      <c r="M283" s="211" t="s">
        <v>19</v>
      </c>
      <c r="N283" s="212" t="s">
        <v>41</v>
      </c>
      <c r="O283" s="84"/>
      <c r="P283" s="213">
        <f>O283*H283</f>
        <v>0</v>
      </c>
      <c r="Q283" s="213">
        <v>0.00034000000000000002</v>
      </c>
      <c r="R283" s="213">
        <f>Q283*H283</f>
        <v>0.02991456</v>
      </c>
      <c r="S283" s="213">
        <v>0.01533</v>
      </c>
      <c r="T283" s="214">
        <f>S283*H283</f>
        <v>1.3487947199999999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229</v>
      </c>
      <c r="AT283" s="215" t="s">
        <v>129</v>
      </c>
      <c r="AU283" s="215" t="s">
        <v>80</v>
      </c>
      <c r="AY283" s="17" t="s">
        <v>127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78</v>
      </c>
      <c r="BK283" s="216">
        <f>ROUND(I283*H283,2)</f>
        <v>0</v>
      </c>
      <c r="BL283" s="17" t="s">
        <v>229</v>
      </c>
      <c r="BM283" s="215" t="s">
        <v>467</v>
      </c>
    </row>
    <row r="284" s="2" customFormat="1">
      <c r="A284" s="38"/>
      <c r="B284" s="39"/>
      <c r="C284" s="40"/>
      <c r="D284" s="217" t="s">
        <v>136</v>
      </c>
      <c r="E284" s="40"/>
      <c r="F284" s="218" t="s">
        <v>468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136</v>
      </c>
      <c r="AU284" s="17" t="s">
        <v>80</v>
      </c>
    </row>
    <row r="285" s="13" customFormat="1">
      <c r="A285" s="13"/>
      <c r="B285" s="222"/>
      <c r="C285" s="223"/>
      <c r="D285" s="224" t="s">
        <v>138</v>
      </c>
      <c r="E285" s="225" t="s">
        <v>19</v>
      </c>
      <c r="F285" s="226" t="s">
        <v>469</v>
      </c>
      <c r="G285" s="223"/>
      <c r="H285" s="227">
        <v>87.983999999999995</v>
      </c>
      <c r="I285" s="228"/>
      <c r="J285" s="223"/>
      <c r="K285" s="223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138</v>
      </c>
      <c r="AU285" s="233" t="s">
        <v>80</v>
      </c>
      <c r="AV285" s="13" t="s">
        <v>80</v>
      </c>
      <c r="AW285" s="13" t="s">
        <v>32</v>
      </c>
      <c r="AX285" s="13" t="s">
        <v>70</v>
      </c>
      <c r="AY285" s="233" t="s">
        <v>127</v>
      </c>
    </row>
    <row r="286" s="14" customFormat="1">
      <c r="A286" s="14"/>
      <c r="B286" s="234"/>
      <c r="C286" s="235"/>
      <c r="D286" s="224" t="s">
        <v>138</v>
      </c>
      <c r="E286" s="236" t="s">
        <v>19</v>
      </c>
      <c r="F286" s="237" t="s">
        <v>141</v>
      </c>
      <c r="G286" s="235"/>
      <c r="H286" s="238">
        <v>87.983999999999995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138</v>
      </c>
      <c r="AU286" s="244" t="s">
        <v>80</v>
      </c>
      <c r="AV286" s="14" t="s">
        <v>134</v>
      </c>
      <c r="AW286" s="14" t="s">
        <v>32</v>
      </c>
      <c r="AX286" s="14" t="s">
        <v>78</v>
      </c>
      <c r="AY286" s="244" t="s">
        <v>127</v>
      </c>
    </row>
    <row r="287" s="2" customFormat="1" ht="49.05" customHeight="1">
      <c r="A287" s="38"/>
      <c r="B287" s="39"/>
      <c r="C287" s="204" t="s">
        <v>470</v>
      </c>
      <c r="D287" s="204" t="s">
        <v>129</v>
      </c>
      <c r="E287" s="205" t="s">
        <v>471</v>
      </c>
      <c r="F287" s="206" t="s">
        <v>472</v>
      </c>
      <c r="G287" s="207" t="s">
        <v>399</v>
      </c>
      <c r="H287" s="246"/>
      <c r="I287" s="209"/>
      <c r="J287" s="210">
        <f>ROUND(I287*H287,2)</f>
        <v>0</v>
      </c>
      <c r="K287" s="206" t="s">
        <v>133</v>
      </c>
      <c r="L287" s="44"/>
      <c r="M287" s="211" t="s">
        <v>19</v>
      </c>
      <c r="N287" s="212" t="s">
        <v>41</v>
      </c>
      <c r="O287" s="84"/>
      <c r="P287" s="213">
        <f>O287*H287</f>
        <v>0</v>
      </c>
      <c r="Q287" s="213">
        <v>0</v>
      </c>
      <c r="R287" s="213">
        <f>Q287*H287</f>
        <v>0</v>
      </c>
      <c r="S287" s="213">
        <v>0</v>
      </c>
      <c r="T287" s="21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5" t="s">
        <v>229</v>
      </c>
      <c r="AT287" s="215" t="s">
        <v>129</v>
      </c>
      <c r="AU287" s="215" t="s">
        <v>80</v>
      </c>
      <c r="AY287" s="17" t="s">
        <v>127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78</v>
      </c>
      <c r="BK287" s="216">
        <f>ROUND(I287*H287,2)</f>
        <v>0</v>
      </c>
      <c r="BL287" s="17" t="s">
        <v>229</v>
      </c>
      <c r="BM287" s="215" t="s">
        <v>473</v>
      </c>
    </row>
    <row r="288" s="2" customFormat="1">
      <c r="A288" s="38"/>
      <c r="B288" s="39"/>
      <c r="C288" s="40"/>
      <c r="D288" s="217" t="s">
        <v>136</v>
      </c>
      <c r="E288" s="40"/>
      <c r="F288" s="218" t="s">
        <v>474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136</v>
      </c>
      <c r="AU288" s="17" t="s">
        <v>80</v>
      </c>
    </row>
    <row r="289" s="12" customFormat="1" ht="22.8" customHeight="1">
      <c r="A289" s="12"/>
      <c r="B289" s="188"/>
      <c r="C289" s="189"/>
      <c r="D289" s="190" t="s">
        <v>69</v>
      </c>
      <c r="E289" s="202" t="s">
        <v>475</v>
      </c>
      <c r="F289" s="202" t="s">
        <v>476</v>
      </c>
      <c r="G289" s="189"/>
      <c r="H289" s="189"/>
      <c r="I289" s="192"/>
      <c r="J289" s="203">
        <f>BK289</f>
        <v>0</v>
      </c>
      <c r="K289" s="189"/>
      <c r="L289" s="194"/>
      <c r="M289" s="195"/>
      <c r="N289" s="196"/>
      <c r="O289" s="196"/>
      <c r="P289" s="197">
        <f>SUM(P290:P303)</f>
        <v>0</v>
      </c>
      <c r="Q289" s="196"/>
      <c r="R289" s="197">
        <f>SUM(R290:R303)</f>
        <v>0.25137912000000001</v>
      </c>
      <c r="S289" s="196"/>
      <c r="T289" s="198">
        <f>SUM(T290:T303)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9" t="s">
        <v>80</v>
      </c>
      <c r="AT289" s="200" t="s">
        <v>69</v>
      </c>
      <c r="AU289" s="200" t="s">
        <v>78</v>
      </c>
      <c r="AY289" s="199" t="s">
        <v>127</v>
      </c>
      <c r="BK289" s="201">
        <f>SUM(BK290:BK303)</f>
        <v>0</v>
      </c>
    </row>
    <row r="290" s="2" customFormat="1" ht="33" customHeight="1">
      <c r="A290" s="38"/>
      <c r="B290" s="39"/>
      <c r="C290" s="204" t="s">
        <v>477</v>
      </c>
      <c r="D290" s="204" t="s">
        <v>129</v>
      </c>
      <c r="E290" s="205" t="s">
        <v>478</v>
      </c>
      <c r="F290" s="206" t="s">
        <v>479</v>
      </c>
      <c r="G290" s="207" t="s">
        <v>177</v>
      </c>
      <c r="H290" s="208">
        <v>3</v>
      </c>
      <c r="I290" s="209"/>
      <c r="J290" s="210">
        <f>ROUND(I290*H290,2)</f>
        <v>0</v>
      </c>
      <c r="K290" s="206" t="s">
        <v>133</v>
      </c>
      <c r="L290" s="44"/>
      <c r="M290" s="211" t="s">
        <v>19</v>
      </c>
      <c r="N290" s="212" t="s">
        <v>41</v>
      </c>
      <c r="O290" s="84"/>
      <c r="P290" s="213">
        <f>O290*H290</f>
        <v>0</v>
      </c>
      <c r="Q290" s="213">
        <v>0.00025999999999999998</v>
      </c>
      <c r="R290" s="213">
        <f>Q290*H290</f>
        <v>0.00077999999999999988</v>
      </c>
      <c r="S290" s="213">
        <v>0</v>
      </c>
      <c r="T290" s="21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229</v>
      </c>
      <c r="AT290" s="215" t="s">
        <v>129</v>
      </c>
      <c r="AU290" s="215" t="s">
        <v>80</v>
      </c>
      <c r="AY290" s="17" t="s">
        <v>127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78</v>
      </c>
      <c r="BK290" s="216">
        <f>ROUND(I290*H290,2)</f>
        <v>0</v>
      </c>
      <c r="BL290" s="17" t="s">
        <v>229</v>
      </c>
      <c r="BM290" s="215" t="s">
        <v>480</v>
      </c>
    </row>
    <row r="291" s="2" customFormat="1">
      <c r="A291" s="38"/>
      <c r="B291" s="39"/>
      <c r="C291" s="40"/>
      <c r="D291" s="217" t="s">
        <v>136</v>
      </c>
      <c r="E291" s="40"/>
      <c r="F291" s="218" t="s">
        <v>481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136</v>
      </c>
      <c r="AU291" s="17" t="s">
        <v>80</v>
      </c>
    </row>
    <row r="292" s="13" customFormat="1">
      <c r="A292" s="13"/>
      <c r="B292" s="222"/>
      <c r="C292" s="223"/>
      <c r="D292" s="224" t="s">
        <v>138</v>
      </c>
      <c r="E292" s="225" t="s">
        <v>19</v>
      </c>
      <c r="F292" s="226" t="s">
        <v>482</v>
      </c>
      <c r="G292" s="223"/>
      <c r="H292" s="227">
        <v>3</v>
      </c>
      <c r="I292" s="228"/>
      <c r="J292" s="223"/>
      <c r="K292" s="223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138</v>
      </c>
      <c r="AU292" s="233" t="s">
        <v>80</v>
      </c>
      <c r="AV292" s="13" t="s">
        <v>80</v>
      </c>
      <c r="AW292" s="13" t="s">
        <v>32</v>
      </c>
      <c r="AX292" s="13" t="s">
        <v>70</v>
      </c>
      <c r="AY292" s="233" t="s">
        <v>127</v>
      </c>
    </row>
    <row r="293" s="14" customFormat="1">
      <c r="A293" s="14"/>
      <c r="B293" s="234"/>
      <c r="C293" s="235"/>
      <c r="D293" s="224" t="s">
        <v>138</v>
      </c>
      <c r="E293" s="236" t="s">
        <v>19</v>
      </c>
      <c r="F293" s="237" t="s">
        <v>141</v>
      </c>
      <c r="G293" s="235"/>
      <c r="H293" s="238">
        <v>3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138</v>
      </c>
      <c r="AU293" s="244" t="s">
        <v>80</v>
      </c>
      <c r="AV293" s="14" t="s">
        <v>134</v>
      </c>
      <c r="AW293" s="14" t="s">
        <v>32</v>
      </c>
      <c r="AX293" s="14" t="s">
        <v>78</v>
      </c>
      <c r="AY293" s="244" t="s">
        <v>127</v>
      </c>
    </row>
    <row r="294" s="2" customFormat="1" ht="24.15" customHeight="1">
      <c r="A294" s="38"/>
      <c r="B294" s="39"/>
      <c r="C294" s="247" t="s">
        <v>483</v>
      </c>
      <c r="D294" s="247" t="s">
        <v>422</v>
      </c>
      <c r="E294" s="248" t="s">
        <v>484</v>
      </c>
      <c r="F294" s="249" t="s">
        <v>485</v>
      </c>
      <c r="G294" s="250" t="s">
        <v>177</v>
      </c>
      <c r="H294" s="251">
        <v>3</v>
      </c>
      <c r="I294" s="252"/>
      <c r="J294" s="253">
        <f>ROUND(I294*H294,2)</f>
        <v>0</v>
      </c>
      <c r="K294" s="249" t="s">
        <v>133</v>
      </c>
      <c r="L294" s="254"/>
      <c r="M294" s="255" t="s">
        <v>19</v>
      </c>
      <c r="N294" s="256" t="s">
        <v>41</v>
      </c>
      <c r="O294" s="84"/>
      <c r="P294" s="213">
        <f>O294*H294</f>
        <v>0</v>
      </c>
      <c r="Q294" s="213">
        <v>0.040280000000000003</v>
      </c>
      <c r="R294" s="213">
        <f>Q294*H294</f>
        <v>0.12084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319</v>
      </c>
      <c r="AT294" s="215" t="s">
        <v>422</v>
      </c>
      <c r="AU294" s="215" t="s">
        <v>80</v>
      </c>
      <c r="AY294" s="17" t="s">
        <v>127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78</v>
      </c>
      <c r="BK294" s="216">
        <f>ROUND(I294*H294,2)</f>
        <v>0</v>
      </c>
      <c r="BL294" s="17" t="s">
        <v>229</v>
      </c>
      <c r="BM294" s="215" t="s">
        <v>486</v>
      </c>
    </row>
    <row r="295" s="13" customFormat="1">
      <c r="A295" s="13"/>
      <c r="B295" s="222"/>
      <c r="C295" s="223"/>
      <c r="D295" s="224" t="s">
        <v>138</v>
      </c>
      <c r="E295" s="225" t="s">
        <v>19</v>
      </c>
      <c r="F295" s="226" t="s">
        <v>482</v>
      </c>
      <c r="G295" s="223"/>
      <c r="H295" s="227">
        <v>3</v>
      </c>
      <c r="I295" s="228"/>
      <c r="J295" s="223"/>
      <c r="K295" s="223"/>
      <c r="L295" s="229"/>
      <c r="M295" s="230"/>
      <c r="N295" s="231"/>
      <c r="O295" s="231"/>
      <c r="P295" s="231"/>
      <c r="Q295" s="231"/>
      <c r="R295" s="231"/>
      <c r="S295" s="231"/>
      <c r="T295" s="23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3" t="s">
        <v>138</v>
      </c>
      <c r="AU295" s="233" t="s">
        <v>80</v>
      </c>
      <c r="AV295" s="13" t="s">
        <v>80</v>
      </c>
      <c r="AW295" s="13" t="s">
        <v>32</v>
      </c>
      <c r="AX295" s="13" t="s">
        <v>70</v>
      </c>
      <c r="AY295" s="233" t="s">
        <v>127</v>
      </c>
    </row>
    <row r="296" s="14" customFormat="1">
      <c r="A296" s="14"/>
      <c r="B296" s="234"/>
      <c r="C296" s="235"/>
      <c r="D296" s="224" t="s">
        <v>138</v>
      </c>
      <c r="E296" s="236" t="s">
        <v>19</v>
      </c>
      <c r="F296" s="237" t="s">
        <v>141</v>
      </c>
      <c r="G296" s="235"/>
      <c r="H296" s="238">
        <v>3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4" t="s">
        <v>138</v>
      </c>
      <c r="AU296" s="244" t="s">
        <v>80</v>
      </c>
      <c r="AV296" s="14" t="s">
        <v>134</v>
      </c>
      <c r="AW296" s="14" t="s">
        <v>32</v>
      </c>
      <c r="AX296" s="14" t="s">
        <v>78</v>
      </c>
      <c r="AY296" s="244" t="s">
        <v>127</v>
      </c>
    </row>
    <row r="297" s="2" customFormat="1" ht="24.15" customHeight="1">
      <c r="A297" s="38"/>
      <c r="B297" s="39"/>
      <c r="C297" s="204" t="s">
        <v>487</v>
      </c>
      <c r="D297" s="204" t="s">
        <v>129</v>
      </c>
      <c r="E297" s="205" t="s">
        <v>488</v>
      </c>
      <c r="F297" s="206" t="s">
        <v>489</v>
      </c>
      <c r="G297" s="207" t="s">
        <v>310</v>
      </c>
      <c r="H297" s="208">
        <v>3</v>
      </c>
      <c r="I297" s="209"/>
      <c r="J297" s="210">
        <f>ROUND(I297*H297,2)</f>
        <v>0</v>
      </c>
      <c r="K297" s="206" t="s">
        <v>133</v>
      </c>
      <c r="L297" s="44"/>
      <c r="M297" s="211" t="s">
        <v>19</v>
      </c>
      <c r="N297" s="212" t="s">
        <v>41</v>
      </c>
      <c r="O297" s="84"/>
      <c r="P297" s="213">
        <f>O297*H297</f>
        <v>0</v>
      </c>
      <c r="Q297" s="213">
        <v>0.00087000000000000001</v>
      </c>
      <c r="R297" s="213">
        <f>Q297*H297</f>
        <v>0.0026099999999999999</v>
      </c>
      <c r="S297" s="213">
        <v>0</v>
      </c>
      <c r="T297" s="21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5" t="s">
        <v>229</v>
      </c>
      <c r="AT297" s="215" t="s">
        <v>129</v>
      </c>
      <c r="AU297" s="215" t="s">
        <v>80</v>
      </c>
      <c r="AY297" s="17" t="s">
        <v>127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7" t="s">
        <v>78</v>
      </c>
      <c r="BK297" s="216">
        <f>ROUND(I297*H297,2)</f>
        <v>0</v>
      </c>
      <c r="BL297" s="17" t="s">
        <v>229</v>
      </c>
      <c r="BM297" s="215" t="s">
        <v>490</v>
      </c>
    </row>
    <row r="298" s="2" customFormat="1">
      <c r="A298" s="38"/>
      <c r="B298" s="39"/>
      <c r="C298" s="40"/>
      <c r="D298" s="217" t="s">
        <v>136</v>
      </c>
      <c r="E298" s="40"/>
      <c r="F298" s="218" t="s">
        <v>491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136</v>
      </c>
      <c r="AU298" s="17" t="s">
        <v>80</v>
      </c>
    </row>
    <row r="299" s="2" customFormat="1" ht="24.15" customHeight="1">
      <c r="A299" s="38"/>
      <c r="B299" s="39"/>
      <c r="C299" s="247" t="s">
        <v>492</v>
      </c>
      <c r="D299" s="247" t="s">
        <v>422</v>
      </c>
      <c r="E299" s="248" t="s">
        <v>493</v>
      </c>
      <c r="F299" s="249" t="s">
        <v>494</v>
      </c>
      <c r="G299" s="250" t="s">
        <v>177</v>
      </c>
      <c r="H299" s="251">
        <v>4.9980000000000002</v>
      </c>
      <c r="I299" s="252"/>
      <c r="J299" s="253">
        <f>ROUND(I299*H299,2)</f>
        <v>0</v>
      </c>
      <c r="K299" s="249" t="s">
        <v>133</v>
      </c>
      <c r="L299" s="254"/>
      <c r="M299" s="255" t="s">
        <v>19</v>
      </c>
      <c r="N299" s="256" t="s">
        <v>41</v>
      </c>
      <c r="O299" s="84"/>
      <c r="P299" s="213">
        <f>O299*H299</f>
        <v>0</v>
      </c>
      <c r="Q299" s="213">
        <v>0.025440000000000001</v>
      </c>
      <c r="R299" s="213">
        <f>Q299*H299</f>
        <v>0.12714912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319</v>
      </c>
      <c r="AT299" s="215" t="s">
        <v>422</v>
      </c>
      <c r="AU299" s="215" t="s">
        <v>80</v>
      </c>
      <c r="AY299" s="17" t="s">
        <v>127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78</v>
      </c>
      <c r="BK299" s="216">
        <f>ROUND(I299*H299,2)</f>
        <v>0</v>
      </c>
      <c r="BL299" s="17" t="s">
        <v>229</v>
      </c>
      <c r="BM299" s="215" t="s">
        <v>495</v>
      </c>
    </row>
    <row r="300" s="13" customFormat="1">
      <c r="A300" s="13"/>
      <c r="B300" s="222"/>
      <c r="C300" s="223"/>
      <c r="D300" s="224" t="s">
        <v>138</v>
      </c>
      <c r="E300" s="225" t="s">
        <v>19</v>
      </c>
      <c r="F300" s="226" t="s">
        <v>496</v>
      </c>
      <c r="G300" s="223"/>
      <c r="H300" s="227">
        <v>4.9980000000000002</v>
      </c>
      <c r="I300" s="228"/>
      <c r="J300" s="223"/>
      <c r="K300" s="223"/>
      <c r="L300" s="229"/>
      <c r="M300" s="230"/>
      <c r="N300" s="231"/>
      <c r="O300" s="231"/>
      <c r="P300" s="231"/>
      <c r="Q300" s="231"/>
      <c r="R300" s="231"/>
      <c r="S300" s="231"/>
      <c r="T300" s="23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3" t="s">
        <v>138</v>
      </c>
      <c r="AU300" s="233" t="s">
        <v>80</v>
      </c>
      <c r="AV300" s="13" t="s">
        <v>80</v>
      </c>
      <c r="AW300" s="13" t="s">
        <v>32</v>
      </c>
      <c r="AX300" s="13" t="s">
        <v>70</v>
      </c>
      <c r="AY300" s="233" t="s">
        <v>127</v>
      </c>
    </row>
    <row r="301" s="14" customFormat="1">
      <c r="A301" s="14"/>
      <c r="B301" s="234"/>
      <c r="C301" s="235"/>
      <c r="D301" s="224" t="s">
        <v>138</v>
      </c>
      <c r="E301" s="236" t="s">
        <v>19</v>
      </c>
      <c r="F301" s="237" t="s">
        <v>141</v>
      </c>
      <c r="G301" s="235"/>
      <c r="H301" s="238">
        <v>4.9980000000000002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138</v>
      </c>
      <c r="AU301" s="244" t="s">
        <v>80</v>
      </c>
      <c r="AV301" s="14" t="s">
        <v>134</v>
      </c>
      <c r="AW301" s="14" t="s">
        <v>32</v>
      </c>
      <c r="AX301" s="14" t="s">
        <v>78</v>
      </c>
      <c r="AY301" s="244" t="s">
        <v>127</v>
      </c>
    </row>
    <row r="302" s="2" customFormat="1" ht="49.05" customHeight="1">
      <c r="A302" s="38"/>
      <c r="B302" s="39"/>
      <c r="C302" s="204" t="s">
        <v>497</v>
      </c>
      <c r="D302" s="204" t="s">
        <v>129</v>
      </c>
      <c r="E302" s="205" t="s">
        <v>498</v>
      </c>
      <c r="F302" s="206" t="s">
        <v>499</v>
      </c>
      <c r="G302" s="207" t="s">
        <v>399</v>
      </c>
      <c r="H302" s="246"/>
      <c r="I302" s="209"/>
      <c r="J302" s="210">
        <f>ROUND(I302*H302,2)</f>
        <v>0</v>
      </c>
      <c r="K302" s="206" t="s">
        <v>133</v>
      </c>
      <c r="L302" s="44"/>
      <c r="M302" s="211" t="s">
        <v>19</v>
      </c>
      <c r="N302" s="212" t="s">
        <v>41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229</v>
      </c>
      <c r="AT302" s="215" t="s">
        <v>129</v>
      </c>
      <c r="AU302" s="215" t="s">
        <v>80</v>
      </c>
      <c r="AY302" s="17" t="s">
        <v>127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78</v>
      </c>
      <c r="BK302" s="216">
        <f>ROUND(I302*H302,2)</f>
        <v>0</v>
      </c>
      <c r="BL302" s="17" t="s">
        <v>229</v>
      </c>
      <c r="BM302" s="215" t="s">
        <v>500</v>
      </c>
    </row>
    <row r="303" s="2" customFormat="1">
      <c r="A303" s="38"/>
      <c r="B303" s="39"/>
      <c r="C303" s="40"/>
      <c r="D303" s="217" t="s">
        <v>136</v>
      </c>
      <c r="E303" s="40"/>
      <c r="F303" s="218" t="s">
        <v>501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136</v>
      </c>
      <c r="AU303" s="17" t="s">
        <v>80</v>
      </c>
    </row>
    <row r="304" s="12" customFormat="1" ht="22.8" customHeight="1">
      <c r="A304" s="12"/>
      <c r="B304" s="188"/>
      <c r="C304" s="189"/>
      <c r="D304" s="190" t="s">
        <v>69</v>
      </c>
      <c r="E304" s="202" t="s">
        <v>502</v>
      </c>
      <c r="F304" s="202" t="s">
        <v>503</v>
      </c>
      <c r="G304" s="189"/>
      <c r="H304" s="189"/>
      <c r="I304" s="192"/>
      <c r="J304" s="203">
        <f>BK304</f>
        <v>0</v>
      </c>
      <c r="K304" s="189"/>
      <c r="L304" s="194"/>
      <c r="M304" s="195"/>
      <c r="N304" s="196"/>
      <c r="O304" s="196"/>
      <c r="P304" s="197">
        <f>SUM(P305:P355)</f>
        <v>0</v>
      </c>
      <c r="Q304" s="196"/>
      <c r="R304" s="197">
        <f>SUM(R305:R355)</f>
        <v>2.1693121239999997</v>
      </c>
      <c r="S304" s="196"/>
      <c r="T304" s="198">
        <f>SUM(T305:T355)</f>
        <v>0.0032000000000000002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99" t="s">
        <v>80</v>
      </c>
      <c r="AT304" s="200" t="s">
        <v>69</v>
      </c>
      <c r="AU304" s="200" t="s">
        <v>78</v>
      </c>
      <c r="AY304" s="199" t="s">
        <v>127</v>
      </c>
      <c r="BK304" s="201">
        <f>SUM(BK305:BK355)</f>
        <v>0</v>
      </c>
    </row>
    <row r="305" s="2" customFormat="1" ht="24.15" customHeight="1">
      <c r="A305" s="38"/>
      <c r="B305" s="39"/>
      <c r="C305" s="204" t="s">
        <v>504</v>
      </c>
      <c r="D305" s="204" t="s">
        <v>129</v>
      </c>
      <c r="E305" s="205" t="s">
        <v>505</v>
      </c>
      <c r="F305" s="206" t="s">
        <v>506</v>
      </c>
      <c r="G305" s="207" t="s">
        <v>232</v>
      </c>
      <c r="H305" s="208">
        <v>2.6000000000000001</v>
      </c>
      <c r="I305" s="209"/>
      <c r="J305" s="210">
        <f>ROUND(I305*H305,2)</f>
        <v>0</v>
      </c>
      <c r="K305" s="206" t="s">
        <v>133</v>
      </c>
      <c r="L305" s="44"/>
      <c r="M305" s="211" t="s">
        <v>19</v>
      </c>
      <c r="N305" s="212" t="s">
        <v>41</v>
      </c>
      <c r="O305" s="84"/>
      <c r="P305" s="213">
        <f>O305*H305</f>
        <v>0</v>
      </c>
      <c r="Q305" s="213">
        <v>8.0000000000000007E-05</v>
      </c>
      <c r="R305" s="213">
        <f>Q305*H305</f>
        <v>0.00020800000000000001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229</v>
      </c>
      <c r="AT305" s="215" t="s">
        <v>129</v>
      </c>
      <c r="AU305" s="215" t="s">
        <v>80</v>
      </c>
      <c r="AY305" s="17" t="s">
        <v>127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78</v>
      </c>
      <c r="BK305" s="216">
        <f>ROUND(I305*H305,2)</f>
        <v>0</v>
      </c>
      <c r="BL305" s="17" t="s">
        <v>229</v>
      </c>
      <c r="BM305" s="215" t="s">
        <v>507</v>
      </c>
    </row>
    <row r="306" s="2" customFormat="1">
      <c r="A306" s="38"/>
      <c r="B306" s="39"/>
      <c r="C306" s="40"/>
      <c r="D306" s="217" t="s">
        <v>136</v>
      </c>
      <c r="E306" s="40"/>
      <c r="F306" s="218" t="s">
        <v>508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136</v>
      </c>
      <c r="AU306" s="17" t="s">
        <v>80</v>
      </c>
    </row>
    <row r="307" s="13" customFormat="1">
      <c r="A307" s="13"/>
      <c r="B307" s="222"/>
      <c r="C307" s="223"/>
      <c r="D307" s="224" t="s">
        <v>138</v>
      </c>
      <c r="E307" s="225" t="s">
        <v>19</v>
      </c>
      <c r="F307" s="226" t="s">
        <v>509</v>
      </c>
      <c r="G307" s="223"/>
      <c r="H307" s="227">
        <v>2.6000000000000001</v>
      </c>
      <c r="I307" s="228"/>
      <c r="J307" s="223"/>
      <c r="K307" s="223"/>
      <c r="L307" s="229"/>
      <c r="M307" s="230"/>
      <c r="N307" s="231"/>
      <c r="O307" s="231"/>
      <c r="P307" s="231"/>
      <c r="Q307" s="231"/>
      <c r="R307" s="231"/>
      <c r="S307" s="231"/>
      <c r="T307" s="23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3" t="s">
        <v>138</v>
      </c>
      <c r="AU307" s="233" t="s">
        <v>80</v>
      </c>
      <c r="AV307" s="13" t="s">
        <v>80</v>
      </c>
      <c r="AW307" s="13" t="s">
        <v>32</v>
      </c>
      <c r="AX307" s="13" t="s">
        <v>70</v>
      </c>
      <c r="AY307" s="233" t="s">
        <v>127</v>
      </c>
    </row>
    <row r="308" s="14" customFormat="1">
      <c r="A308" s="14"/>
      <c r="B308" s="234"/>
      <c r="C308" s="235"/>
      <c r="D308" s="224" t="s">
        <v>138</v>
      </c>
      <c r="E308" s="236" t="s">
        <v>19</v>
      </c>
      <c r="F308" s="237" t="s">
        <v>141</v>
      </c>
      <c r="G308" s="235"/>
      <c r="H308" s="238">
        <v>2.6000000000000001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138</v>
      </c>
      <c r="AU308" s="244" t="s">
        <v>80</v>
      </c>
      <c r="AV308" s="14" t="s">
        <v>134</v>
      </c>
      <c r="AW308" s="14" t="s">
        <v>32</v>
      </c>
      <c r="AX308" s="14" t="s">
        <v>78</v>
      </c>
      <c r="AY308" s="244" t="s">
        <v>127</v>
      </c>
    </row>
    <row r="309" s="2" customFormat="1" ht="21.75" customHeight="1">
      <c r="A309" s="38"/>
      <c r="B309" s="39"/>
      <c r="C309" s="247" t="s">
        <v>510</v>
      </c>
      <c r="D309" s="247" t="s">
        <v>422</v>
      </c>
      <c r="E309" s="248" t="s">
        <v>511</v>
      </c>
      <c r="F309" s="249" t="s">
        <v>512</v>
      </c>
      <c r="G309" s="250" t="s">
        <v>151</v>
      </c>
      <c r="H309" s="251">
        <v>0.024</v>
      </c>
      <c r="I309" s="252"/>
      <c r="J309" s="253">
        <f>ROUND(I309*H309,2)</f>
        <v>0</v>
      </c>
      <c r="K309" s="249" t="s">
        <v>133</v>
      </c>
      <c r="L309" s="254"/>
      <c r="M309" s="255" t="s">
        <v>19</v>
      </c>
      <c r="N309" s="256" t="s">
        <v>41</v>
      </c>
      <c r="O309" s="84"/>
      <c r="P309" s="213">
        <f>O309*H309</f>
        <v>0</v>
      </c>
      <c r="Q309" s="213">
        <v>1</v>
      </c>
      <c r="R309" s="213">
        <f>Q309*H309</f>
        <v>0.024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319</v>
      </c>
      <c r="AT309" s="215" t="s">
        <v>422</v>
      </c>
      <c r="AU309" s="215" t="s">
        <v>80</v>
      </c>
      <c r="AY309" s="17" t="s">
        <v>127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78</v>
      </c>
      <c r="BK309" s="216">
        <f>ROUND(I309*H309,2)</f>
        <v>0</v>
      </c>
      <c r="BL309" s="17" t="s">
        <v>229</v>
      </c>
      <c r="BM309" s="215" t="s">
        <v>513</v>
      </c>
    </row>
    <row r="310" s="2" customFormat="1" ht="24.15" customHeight="1">
      <c r="A310" s="38"/>
      <c r="B310" s="39"/>
      <c r="C310" s="204" t="s">
        <v>514</v>
      </c>
      <c r="D310" s="204" t="s">
        <v>129</v>
      </c>
      <c r="E310" s="205" t="s">
        <v>515</v>
      </c>
      <c r="F310" s="206" t="s">
        <v>516</v>
      </c>
      <c r="G310" s="207" t="s">
        <v>310</v>
      </c>
      <c r="H310" s="208">
        <v>4</v>
      </c>
      <c r="I310" s="209"/>
      <c r="J310" s="210">
        <f>ROUND(I310*H310,2)</f>
        <v>0</v>
      </c>
      <c r="K310" s="206" t="s">
        <v>133</v>
      </c>
      <c r="L310" s="44"/>
      <c r="M310" s="211" t="s">
        <v>19</v>
      </c>
      <c r="N310" s="212" t="s">
        <v>41</v>
      </c>
      <c r="O310" s="84"/>
      <c r="P310" s="213">
        <f>O310*H310</f>
        <v>0</v>
      </c>
      <c r="Q310" s="213">
        <v>0.00067000000000000002</v>
      </c>
      <c r="R310" s="213">
        <f>Q310*H310</f>
        <v>0.0026800000000000001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229</v>
      </c>
      <c r="AT310" s="215" t="s">
        <v>129</v>
      </c>
      <c r="AU310" s="215" t="s">
        <v>80</v>
      </c>
      <c r="AY310" s="17" t="s">
        <v>127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78</v>
      </c>
      <c r="BK310" s="216">
        <f>ROUND(I310*H310,2)</f>
        <v>0</v>
      </c>
      <c r="BL310" s="17" t="s">
        <v>229</v>
      </c>
      <c r="BM310" s="215" t="s">
        <v>517</v>
      </c>
    </row>
    <row r="311" s="2" customFormat="1">
      <c r="A311" s="38"/>
      <c r="B311" s="39"/>
      <c r="C311" s="40"/>
      <c r="D311" s="217" t="s">
        <v>136</v>
      </c>
      <c r="E311" s="40"/>
      <c r="F311" s="218" t="s">
        <v>518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136</v>
      </c>
      <c r="AU311" s="17" t="s">
        <v>80</v>
      </c>
    </row>
    <row r="312" s="2" customFormat="1" ht="24.15" customHeight="1">
      <c r="A312" s="38"/>
      <c r="B312" s="39"/>
      <c r="C312" s="247" t="s">
        <v>519</v>
      </c>
      <c r="D312" s="247" t="s">
        <v>422</v>
      </c>
      <c r="E312" s="248" t="s">
        <v>520</v>
      </c>
      <c r="F312" s="249" t="s">
        <v>521</v>
      </c>
      <c r="G312" s="250" t="s">
        <v>310</v>
      </c>
      <c r="H312" s="251">
        <v>4</v>
      </c>
      <c r="I312" s="252"/>
      <c r="J312" s="253">
        <f>ROUND(I312*H312,2)</f>
        <v>0</v>
      </c>
      <c r="K312" s="249" t="s">
        <v>133</v>
      </c>
      <c r="L312" s="254"/>
      <c r="M312" s="255" t="s">
        <v>19</v>
      </c>
      <c r="N312" s="256" t="s">
        <v>41</v>
      </c>
      <c r="O312" s="84"/>
      <c r="P312" s="213">
        <f>O312*H312</f>
        <v>0</v>
      </c>
      <c r="Q312" s="213">
        <v>0.0051000000000000004</v>
      </c>
      <c r="R312" s="213">
        <f>Q312*H312</f>
        <v>0.020400000000000001</v>
      </c>
      <c r="S312" s="213">
        <v>0</v>
      </c>
      <c r="T312" s="21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319</v>
      </c>
      <c r="AT312" s="215" t="s">
        <v>422</v>
      </c>
      <c r="AU312" s="215" t="s">
        <v>80</v>
      </c>
      <c r="AY312" s="17" t="s">
        <v>127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78</v>
      </c>
      <c r="BK312" s="216">
        <f>ROUND(I312*H312,2)</f>
        <v>0</v>
      </c>
      <c r="BL312" s="17" t="s">
        <v>229</v>
      </c>
      <c r="BM312" s="215" t="s">
        <v>522</v>
      </c>
    </row>
    <row r="313" s="2" customFormat="1" ht="24.15" customHeight="1">
      <c r="A313" s="38"/>
      <c r="B313" s="39"/>
      <c r="C313" s="204" t="s">
        <v>523</v>
      </c>
      <c r="D313" s="204" t="s">
        <v>129</v>
      </c>
      <c r="E313" s="205" t="s">
        <v>524</v>
      </c>
      <c r="F313" s="206" t="s">
        <v>525</v>
      </c>
      <c r="G313" s="207" t="s">
        <v>177</v>
      </c>
      <c r="H313" s="208">
        <v>87.983999999999995</v>
      </c>
      <c r="I313" s="209"/>
      <c r="J313" s="210">
        <f>ROUND(I313*H313,2)</f>
        <v>0</v>
      </c>
      <c r="K313" s="206" t="s">
        <v>133</v>
      </c>
      <c r="L313" s="44"/>
      <c r="M313" s="211" t="s">
        <v>19</v>
      </c>
      <c r="N313" s="212" t="s">
        <v>41</v>
      </c>
      <c r="O313" s="84"/>
      <c r="P313" s="213">
        <f>O313*H313</f>
        <v>0</v>
      </c>
      <c r="Q313" s="213">
        <v>1.1E-05</v>
      </c>
      <c r="R313" s="213">
        <f>Q313*H313</f>
        <v>0.00096782399999999994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229</v>
      </c>
      <c r="AT313" s="215" t="s">
        <v>129</v>
      </c>
      <c r="AU313" s="215" t="s">
        <v>80</v>
      </c>
      <c r="AY313" s="17" t="s">
        <v>127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78</v>
      </c>
      <c r="BK313" s="216">
        <f>ROUND(I313*H313,2)</f>
        <v>0</v>
      </c>
      <c r="BL313" s="17" t="s">
        <v>229</v>
      </c>
      <c r="BM313" s="215" t="s">
        <v>526</v>
      </c>
    </row>
    <row r="314" s="2" customFormat="1">
      <c r="A314" s="38"/>
      <c r="B314" s="39"/>
      <c r="C314" s="40"/>
      <c r="D314" s="217" t="s">
        <v>136</v>
      </c>
      <c r="E314" s="40"/>
      <c r="F314" s="218" t="s">
        <v>527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136</v>
      </c>
      <c r="AU314" s="17" t="s">
        <v>80</v>
      </c>
    </row>
    <row r="315" s="13" customFormat="1">
      <c r="A315" s="13"/>
      <c r="B315" s="222"/>
      <c r="C315" s="223"/>
      <c r="D315" s="224" t="s">
        <v>138</v>
      </c>
      <c r="E315" s="225" t="s">
        <v>19</v>
      </c>
      <c r="F315" s="226" t="s">
        <v>469</v>
      </c>
      <c r="G315" s="223"/>
      <c r="H315" s="227">
        <v>87.983999999999995</v>
      </c>
      <c r="I315" s="228"/>
      <c r="J315" s="223"/>
      <c r="K315" s="223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138</v>
      </c>
      <c r="AU315" s="233" t="s">
        <v>80</v>
      </c>
      <c r="AV315" s="13" t="s">
        <v>80</v>
      </c>
      <c r="AW315" s="13" t="s">
        <v>32</v>
      </c>
      <c r="AX315" s="13" t="s">
        <v>70</v>
      </c>
      <c r="AY315" s="233" t="s">
        <v>127</v>
      </c>
    </row>
    <row r="316" s="14" customFormat="1">
      <c r="A316" s="14"/>
      <c r="B316" s="234"/>
      <c r="C316" s="235"/>
      <c r="D316" s="224" t="s">
        <v>138</v>
      </c>
      <c r="E316" s="236" t="s">
        <v>19</v>
      </c>
      <c r="F316" s="237" t="s">
        <v>141</v>
      </c>
      <c r="G316" s="235"/>
      <c r="H316" s="238">
        <v>87.983999999999995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4" t="s">
        <v>138</v>
      </c>
      <c r="AU316" s="244" t="s">
        <v>80</v>
      </c>
      <c r="AV316" s="14" t="s">
        <v>134</v>
      </c>
      <c r="AW316" s="14" t="s">
        <v>32</v>
      </c>
      <c r="AX316" s="14" t="s">
        <v>78</v>
      </c>
      <c r="AY316" s="244" t="s">
        <v>127</v>
      </c>
    </row>
    <row r="317" s="2" customFormat="1" ht="16.5" customHeight="1">
      <c r="A317" s="38"/>
      <c r="B317" s="39"/>
      <c r="C317" s="247" t="s">
        <v>528</v>
      </c>
      <c r="D317" s="247" t="s">
        <v>422</v>
      </c>
      <c r="E317" s="248" t="s">
        <v>529</v>
      </c>
      <c r="F317" s="249" t="s">
        <v>530</v>
      </c>
      <c r="G317" s="250" t="s">
        <v>177</v>
      </c>
      <c r="H317" s="251">
        <v>92.382999999999996</v>
      </c>
      <c r="I317" s="252"/>
      <c r="J317" s="253">
        <f>ROUND(I317*H317,2)</f>
        <v>0</v>
      </c>
      <c r="K317" s="249" t="s">
        <v>133</v>
      </c>
      <c r="L317" s="254"/>
      <c r="M317" s="255" t="s">
        <v>19</v>
      </c>
      <c r="N317" s="256" t="s">
        <v>41</v>
      </c>
      <c r="O317" s="84"/>
      <c r="P317" s="213">
        <f>O317*H317</f>
        <v>0</v>
      </c>
      <c r="Q317" s="213">
        <v>0.0048999999999999998</v>
      </c>
      <c r="R317" s="213">
        <f>Q317*H317</f>
        <v>0.45267669999999999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319</v>
      </c>
      <c r="AT317" s="215" t="s">
        <v>422</v>
      </c>
      <c r="AU317" s="215" t="s">
        <v>80</v>
      </c>
      <c r="AY317" s="17" t="s">
        <v>127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78</v>
      </c>
      <c r="BK317" s="216">
        <f>ROUND(I317*H317,2)</f>
        <v>0</v>
      </c>
      <c r="BL317" s="17" t="s">
        <v>229</v>
      </c>
      <c r="BM317" s="215" t="s">
        <v>531</v>
      </c>
    </row>
    <row r="318" s="13" customFormat="1">
      <c r="A318" s="13"/>
      <c r="B318" s="222"/>
      <c r="C318" s="223"/>
      <c r="D318" s="224" t="s">
        <v>138</v>
      </c>
      <c r="E318" s="223"/>
      <c r="F318" s="226" t="s">
        <v>532</v>
      </c>
      <c r="G318" s="223"/>
      <c r="H318" s="227">
        <v>92.382999999999996</v>
      </c>
      <c r="I318" s="228"/>
      <c r="J318" s="223"/>
      <c r="K318" s="223"/>
      <c r="L318" s="229"/>
      <c r="M318" s="230"/>
      <c r="N318" s="231"/>
      <c r="O318" s="231"/>
      <c r="P318" s="231"/>
      <c r="Q318" s="231"/>
      <c r="R318" s="231"/>
      <c r="S318" s="231"/>
      <c r="T318" s="23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3" t="s">
        <v>138</v>
      </c>
      <c r="AU318" s="233" t="s">
        <v>80</v>
      </c>
      <c r="AV318" s="13" t="s">
        <v>80</v>
      </c>
      <c r="AW318" s="13" t="s">
        <v>4</v>
      </c>
      <c r="AX318" s="13" t="s">
        <v>78</v>
      </c>
      <c r="AY318" s="233" t="s">
        <v>127</v>
      </c>
    </row>
    <row r="319" s="2" customFormat="1" ht="24.15" customHeight="1">
      <c r="A319" s="38"/>
      <c r="B319" s="39"/>
      <c r="C319" s="204" t="s">
        <v>533</v>
      </c>
      <c r="D319" s="204" t="s">
        <v>129</v>
      </c>
      <c r="E319" s="205" t="s">
        <v>534</v>
      </c>
      <c r="F319" s="206" t="s">
        <v>535</v>
      </c>
      <c r="G319" s="207" t="s">
        <v>177</v>
      </c>
      <c r="H319" s="208">
        <v>15</v>
      </c>
      <c r="I319" s="209"/>
      <c r="J319" s="210">
        <f>ROUND(I319*H319,2)</f>
        <v>0</v>
      </c>
      <c r="K319" s="206" t="s">
        <v>133</v>
      </c>
      <c r="L319" s="44"/>
      <c r="M319" s="211" t="s">
        <v>19</v>
      </c>
      <c r="N319" s="212" t="s">
        <v>41</v>
      </c>
      <c r="O319" s="84"/>
      <c r="P319" s="213">
        <f>O319*H319</f>
        <v>0</v>
      </c>
      <c r="Q319" s="213">
        <v>2.0000000000000002E-05</v>
      </c>
      <c r="R319" s="213">
        <f>Q319*H319</f>
        <v>0.00030000000000000003</v>
      </c>
      <c r="S319" s="213">
        <v>0</v>
      </c>
      <c r="T319" s="21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5" t="s">
        <v>229</v>
      </c>
      <c r="AT319" s="215" t="s">
        <v>129</v>
      </c>
      <c r="AU319" s="215" t="s">
        <v>80</v>
      </c>
      <c r="AY319" s="17" t="s">
        <v>127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78</v>
      </c>
      <c r="BK319" s="216">
        <f>ROUND(I319*H319,2)</f>
        <v>0</v>
      </c>
      <c r="BL319" s="17" t="s">
        <v>229</v>
      </c>
      <c r="BM319" s="215" t="s">
        <v>536</v>
      </c>
    </row>
    <row r="320" s="2" customFormat="1">
      <c r="A320" s="38"/>
      <c r="B320" s="39"/>
      <c r="C320" s="40"/>
      <c r="D320" s="217" t="s">
        <v>136</v>
      </c>
      <c r="E320" s="40"/>
      <c r="F320" s="218" t="s">
        <v>537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136</v>
      </c>
      <c r="AU320" s="17" t="s">
        <v>80</v>
      </c>
    </row>
    <row r="321" s="2" customFormat="1" ht="24.15" customHeight="1">
      <c r="A321" s="38"/>
      <c r="B321" s="39"/>
      <c r="C321" s="247" t="s">
        <v>538</v>
      </c>
      <c r="D321" s="247" t="s">
        <v>422</v>
      </c>
      <c r="E321" s="248" t="s">
        <v>539</v>
      </c>
      <c r="F321" s="249" t="s">
        <v>540</v>
      </c>
      <c r="G321" s="250" t="s">
        <v>310</v>
      </c>
      <c r="H321" s="251">
        <v>13</v>
      </c>
      <c r="I321" s="252"/>
      <c r="J321" s="253">
        <f>ROUND(I321*H321,2)</f>
        <v>0</v>
      </c>
      <c r="K321" s="249" t="s">
        <v>19</v>
      </c>
      <c r="L321" s="254"/>
      <c r="M321" s="255" t="s">
        <v>19</v>
      </c>
      <c r="N321" s="256" t="s">
        <v>41</v>
      </c>
      <c r="O321" s="84"/>
      <c r="P321" s="213">
        <f>O321*H321</f>
        <v>0</v>
      </c>
      <c r="Q321" s="213">
        <v>0.0276</v>
      </c>
      <c r="R321" s="213">
        <f>Q321*H321</f>
        <v>0.35880000000000001</v>
      </c>
      <c r="S321" s="213">
        <v>0</v>
      </c>
      <c r="T321" s="21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319</v>
      </c>
      <c r="AT321" s="215" t="s">
        <v>422</v>
      </c>
      <c r="AU321" s="215" t="s">
        <v>80</v>
      </c>
      <c r="AY321" s="17" t="s">
        <v>127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78</v>
      </c>
      <c r="BK321" s="216">
        <f>ROUND(I321*H321,2)</f>
        <v>0</v>
      </c>
      <c r="BL321" s="17" t="s">
        <v>229</v>
      </c>
      <c r="BM321" s="215" t="s">
        <v>541</v>
      </c>
    </row>
    <row r="322" s="2" customFormat="1" ht="24.15" customHeight="1">
      <c r="A322" s="38"/>
      <c r="B322" s="39"/>
      <c r="C322" s="204" t="s">
        <v>542</v>
      </c>
      <c r="D322" s="204" t="s">
        <v>129</v>
      </c>
      <c r="E322" s="205" t="s">
        <v>543</v>
      </c>
      <c r="F322" s="206" t="s">
        <v>544</v>
      </c>
      <c r="G322" s="207" t="s">
        <v>310</v>
      </c>
      <c r="H322" s="208">
        <v>3</v>
      </c>
      <c r="I322" s="209"/>
      <c r="J322" s="210">
        <f>ROUND(I322*H322,2)</f>
        <v>0</v>
      </c>
      <c r="K322" s="206" t="s">
        <v>133</v>
      </c>
      <c r="L322" s="44"/>
      <c r="M322" s="211" t="s">
        <v>19</v>
      </c>
      <c r="N322" s="212" t="s">
        <v>41</v>
      </c>
      <c r="O322" s="84"/>
      <c r="P322" s="213">
        <f>O322*H322</f>
        <v>0</v>
      </c>
      <c r="Q322" s="213">
        <v>0</v>
      </c>
      <c r="R322" s="213">
        <f>Q322*H322</f>
        <v>0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229</v>
      </c>
      <c r="AT322" s="215" t="s">
        <v>129</v>
      </c>
      <c r="AU322" s="215" t="s">
        <v>80</v>
      </c>
      <c r="AY322" s="17" t="s">
        <v>127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78</v>
      </c>
      <c r="BK322" s="216">
        <f>ROUND(I322*H322,2)</f>
        <v>0</v>
      </c>
      <c r="BL322" s="17" t="s">
        <v>229</v>
      </c>
      <c r="BM322" s="215" t="s">
        <v>545</v>
      </c>
    </row>
    <row r="323" s="2" customFormat="1">
      <c r="A323" s="38"/>
      <c r="B323" s="39"/>
      <c r="C323" s="40"/>
      <c r="D323" s="217" t="s">
        <v>136</v>
      </c>
      <c r="E323" s="40"/>
      <c r="F323" s="218" t="s">
        <v>546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136</v>
      </c>
      <c r="AU323" s="17" t="s">
        <v>80</v>
      </c>
    </row>
    <row r="324" s="2" customFormat="1" ht="24.15" customHeight="1">
      <c r="A324" s="38"/>
      <c r="B324" s="39"/>
      <c r="C324" s="204" t="s">
        <v>547</v>
      </c>
      <c r="D324" s="204" t="s">
        <v>129</v>
      </c>
      <c r="E324" s="205" t="s">
        <v>548</v>
      </c>
      <c r="F324" s="206" t="s">
        <v>549</v>
      </c>
      <c r="G324" s="207" t="s">
        <v>310</v>
      </c>
      <c r="H324" s="208">
        <v>8</v>
      </c>
      <c r="I324" s="209"/>
      <c r="J324" s="210">
        <f>ROUND(I324*H324,2)</f>
        <v>0</v>
      </c>
      <c r="K324" s="206" t="s">
        <v>133</v>
      </c>
      <c r="L324" s="44"/>
      <c r="M324" s="211" t="s">
        <v>19</v>
      </c>
      <c r="N324" s="212" t="s">
        <v>41</v>
      </c>
      <c r="O324" s="84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5" t="s">
        <v>229</v>
      </c>
      <c r="AT324" s="215" t="s">
        <v>129</v>
      </c>
      <c r="AU324" s="215" t="s">
        <v>80</v>
      </c>
      <c r="AY324" s="17" t="s">
        <v>127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78</v>
      </c>
      <c r="BK324" s="216">
        <f>ROUND(I324*H324,2)</f>
        <v>0</v>
      </c>
      <c r="BL324" s="17" t="s">
        <v>229</v>
      </c>
      <c r="BM324" s="215" t="s">
        <v>550</v>
      </c>
    </row>
    <row r="325" s="2" customFormat="1">
      <c r="A325" s="38"/>
      <c r="B325" s="39"/>
      <c r="C325" s="40"/>
      <c r="D325" s="217" t="s">
        <v>136</v>
      </c>
      <c r="E325" s="40"/>
      <c r="F325" s="218" t="s">
        <v>551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136</v>
      </c>
      <c r="AU325" s="17" t="s">
        <v>80</v>
      </c>
    </row>
    <row r="326" s="2" customFormat="1" ht="16.5" customHeight="1">
      <c r="A326" s="38"/>
      <c r="B326" s="39"/>
      <c r="C326" s="247" t="s">
        <v>552</v>
      </c>
      <c r="D326" s="247" t="s">
        <v>422</v>
      </c>
      <c r="E326" s="248" t="s">
        <v>553</v>
      </c>
      <c r="F326" s="249" t="s">
        <v>554</v>
      </c>
      <c r="G326" s="250" t="s">
        <v>310</v>
      </c>
      <c r="H326" s="251">
        <v>2</v>
      </c>
      <c r="I326" s="252"/>
      <c r="J326" s="253">
        <f>ROUND(I326*H326,2)</f>
        <v>0</v>
      </c>
      <c r="K326" s="249" t="s">
        <v>133</v>
      </c>
      <c r="L326" s="254"/>
      <c r="M326" s="255" t="s">
        <v>19</v>
      </c>
      <c r="N326" s="256" t="s">
        <v>41</v>
      </c>
      <c r="O326" s="84"/>
      <c r="P326" s="213">
        <f>O326*H326</f>
        <v>0</v>
      </c>
      <c r="Q326" s="213">
        <v>0.00164</v>
      </c>
      <c r="R326" s="213">
        <f>Q326*H326</f>
        <v>0.0032799999999999999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319</v>
      </c>
      <c r="AT326" s="215" t="s">
        <v>422</v>
      </c>
      <c r="AU326" s="215" t="s">
        <v>80</v>
      </c>
      <c r="AY326" s="17" t="s">
        <v>127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78</v>
      </c>
      <c r="BK326" s="216">
        <f>ROUND(I326*H326,2)</f>
        <v>0</v>
      </c>
      <c r="BL326" s="17" t="s">
        <v>229</v>
      </c>
      <c r="BM326" s="215" t="s">
        <v>555</v>
      </c>
    </row>
    <row r="327" s="2" customFormat="1" ht="16.5" customHeight="1">
      <c r="A327" s="38"/>
      <c r="B327" s="39"/>
      <c r="C327" s="247" t="s">
        <v>556</v>
      </c>
      <c r="D327" s="247" t="s">
        <v>422</v>
      </c>
      <c r="E327" s="248" t="s">
        <v>557</v>
      </c>
      <c r="F327" s="249" t="s">
        <v>558</v>
      </c>
      <c r="G327" s="250" t="s">
        <v>310</v>
      </c>
      <c r="H327" s="251">
        <v>6</v>
      </c>
      <c r="I327" s="252"/>
      <c r="J327" s="253">
        <f>ROUND(I327*H327,2)</f>
        <v>0</v>
      </c>
      <c r="K327" s="249" t="s">
        <v>133</v>
      </c>
      <c r="L327" s="254"/>
      <c r="M327" s="255" t="s">
        <v>19</v>
      </c>
      <c r="N327" s="256" t="s">
        <v>41</v>
      </c>
      <c r="O327" s="84"/>
      <c r="P327" s="213">
        <f>O327*H327</f>
        <v>0</v>
      </c>
      <c r="Q327" s="213">
        <v>0.00098999999999999999</v>
      </c>
      <c r="R327" s="213">
        <f>Q327*H327</f>
        <v>0.00594</v>
      </c>
      <c r="S327" s="213">
        <v>0</v>
      </c>
      <c r="T327" s="21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319</v>
      </c>
      <c r="AT327" s="215" t="s">
        <v>422</v>
      </c>
      <c r="AU327" s="215" t="s">
        <v>80</v>
      </c>
      <c r="AY327" s="17" t="s">
        <v>127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78</v>
      </c>
      <c r="BK327" s="216">
        <f>ROUND(I327*H327,2)</f>
        <v>0</v>
      </c>
      <c r="BL327" s="17" t="s">
        <v>229</v>
      </c>
      <c r="BM327" s="215" t="s">
        <v>559</v>
      </c>
    </row>
    <row r="328" s="2" customFormat="1" ht="24.15" customHeight="1">
      <c r="A328" s="38"/>
      <c r="B328" s="39"/>
      <c r="C328" s="204" t="s">
        <v>560</v>
      </c>
      <c r="D328" s="204" t="s">
        <v>129</v>
      </c>
      <c r="E328" s="205" t="s">
        <v>561</v>
      </c>
      <c r="F328" s="206" t="s">
        <v>562</v>
      </c>
      <c r="G328" s="207" t="s">
        <v>310</v>
      </c>
      <c r="H328" s="208">
        <v>8</v>
      </c>
      <c r="I328" s="209"/>
      <c r="J328" s="210">
        <f>ROUND(I328*H328,2)</f>
        <v>0</v>
      </c>
      <c r="K328" s="206" t="s">
        <v>133</v>
      </c>
      <c r="L328" s="44"/>
      <c r="M328" s="211" t="s">
        <v>19</v>
      </c>
      <c r="N328" s="212" t="s">
        <v>41</v>
      </c>
      <c r="O328" s="84"/>
      <c r="P328" s="213">
        <f>O328*H328</f>
        <v>0</v>
      </c>
      <c r="Q328" s="213">
        <v>0</v>
      </c>
      <c r="R328" s="213">
        <f>Q328*H328</f>
        <v>0</v>
      </c>
      <c r="S328" s="213">
        <v>0.00040000000000000002</v>
      </c>
      <c r="T328" s="214">
        <f>S328*H328</f>
        <v>0.0032000000000000002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5" t="s">
        <v>229</v>
      </c>
      <c r="AT328" s="215" t="s">
        <v>129</v>
      </c>
      <c r="AU328" s="215" t="s">
        <v>80</v>
      </c>
      <c r="AY328" s="17" t="s">
        <v>127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7" t="s">
        <v>78</v>
      </c>
      <c r="BK328" s="216">
        <f>ROUND(I328*H328,2)</f>
        <v>0</v>
      </c>
      <c r="BL328" s="17" t="s">
        <v>229</v>
      </c>
      <c r="BM328" s="215" t="s">
        <v>563</v>
      </c>
    </row>
    <row r="329" s="2" customFormat="1">
      <c r="A329" s="38"/>
      <c r="B329" s="39"/>
      <c r="C329" s="40"/>
      <c r="D329" s="217" t="s">
        <v>136</v>
      </c>
      <c r="E329" s="40"/>
      <c r="F329" s="218" t="s">
        <v>564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136</v>
      </c>
      <c r="AU329" s="17" t="s">
        <v>80</v>
      </c>
    </row>
    <row r="330" s="2" customFormat="1" ht="24.15" customHeight="1">
      <c r="A330" s="38"/>
      <c r="B330" s="39"/>
      <c r="C330" s="247" t="s">
        <v>565</v>
      </c>
      <c r="D330" s="247" t="s">
        <v>422</v>
      </c>
      <c r="E330" s="248" t="s">
        <v>566</v>
      </c>
      <c r="F330" s="249" t="s">
        <v>567</v>
      </c>
      <c r="G330" s="250" t="s">
        <v>151</v>
      </c>
      <c r="H330" s="251">
        <v>0.02</v>
      </c>
      <c r="I330" s="252"/>
      <c r="J330" s="253">
        <f>ROUND(I330*H330,2)</f>
        <v>0</v>
      </c>
      <c r="K330" s="249" t="s">
        <v>133</v>
      </c>
      <c r="L330" s="254"/>
      <c r="M330" s="255" t="s">
        <v>19</v>
      </c>
      <c r="N330" s="256" t="s">
        <v>41</v>
      </c>
      <c r="O330" s="84"/>
      <c r="P330" s="213">
        <f>O330*H330</f>
        <v>0</v>
      </c>
      <c r="Q330" s="213">
        <v>1</v>
      </c>
      <c r="R330" s="213">
        <f>Q330*H330</f>
        <v>0.02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319</v>
      </c>
      <c r="AT330" s="215" t="s">
        <v>422</v>
      </c>
      <c r="AU330" s="215" t="s">
        <v>80</v>
      </c>
      <c r="AY330" s="17" t="s">
        <v>127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78</v>
      </c>
      <c r="BK330" s="216">
        <f>ROUND(I330*H330,2)</f>
        <v>0</v>
      </c>
      <c r="BL330" s="17" t="s">
        <v>229</v>
      </c>
      <c r="BM330" s="215" t="s">
        <v>568</v>
      </c>
    </row>
    <row r="331" s="2" customFormat="1" ht="24.15" customHeight="1">
      <c r="A331" s="38"/>
      <c r="B331" s="39"/>
      <c r="C331" s="204" t="s">
        <v>569</v>
      </c>
      <c r="D331" s="204" t="s">
        <v>129</v>
      </c>
      <c r="E331" s="205" t="s">
        <v>570</v>
      </c>
      <c r="F331" s="206" t="s">
        <v>571</v>
      </c>
      <c r="G331" s="207" t="s">
        <v>572</v>
      </c>
      <c r="H331" s="208">
        <v>427.61399999999998</v>
      </c>
      <c r="I331" s="209"/>
      <c r="J331" s="210">
        <f>ROUND(I331*H331,2)</f>
        <v>0</v>
      </c>
      <c r="K331" s="206" t="s">
        <v>133</v>
      </c>
      <c r="L331" s="44"/>
      <c r="M331" s="211" t="s">
        <v>19</v>
      </c>
      <c r="N331" s="212" t="s">
        <v>41</v>
      </c>
      <c r="O331" s="84"/>
      <c r="P331" s="213">
        <f>O331*H331</f>
        <v>0</v>
      </c>
      <c r="Q331" s="213">
        <v>5.0000000000000002E-05</v>
      </c>
      <c r="R331" s="213">
        <f>Q331*H331</f>
        <v>0.021380699999999999</v>
      </c>
      <c r="S331" s="213">
        <v>0</v>
      </c>
      <c r="T331" s="21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5" t="s">
        <v>229</v>
      </c>
      <c r="AT331" s="215" t="s">
        <v>129</v>
      </c>
      <c r="AU331" s="215" t="s">
        <v>80</v>
      </c>
      <c r="AY331" s="17" t="s">
        <v>127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7" t="s">
        <v>78</v>
      </c>
      <c r="BK331" s="216">
        <f>ROUND(I331*H331,2)</f>
        <v>0</v>
      </c>
      <c r="BL331" s="17" t="s">
        <v>229</v>
      </c>
      <c r="BM331" s="215" t="s">
        <v>573</v>
      </c>
    </row>
    <row r="332" s="2" customFormat="1">
      <c r="A332" s="38"/>
      <c r="B332" s="39"/>
      <c r="C332" s="40"/>
      <c r="D332" s="217" t="s">
        <v>136</v>
      </c>
      <c r="E332" s="40"/>
      <c r="F332" s="218" t="s">
        <v>574</v>
      </c>
      <c r="G332" s="40"/>
      <c r="H332" s="40"/>
      <c r="I332" s="219"/>
      <c r="J332" s="40"/>
      <c r="K332" s="40"/>
      <c r="L332" s="44"/>
      <c r="M332" s="220"/>
      <c r="N332" s="221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136</v>
      </c>
      <c r="AU332" s="17" t="s">
        <v>80</v>
      </c>
    </row>
    <row r="333" s="13" customFormat="1">
      <c r="A333" s="13"/>
      <c r="B333" s="222"/>
      <c r="C333" s="223"/>
      <c r="D333" s="224" t="s">
        <v>138</v>
      </c>
      <c r="E333" s="225" t="s">
        <v>19</v>
      </c>
      <c r="F333" s="226" t="s">
        <v>575</v>
      </c>
      <c r="G333" s="223"/>
      <c r="H333" s="227">
        <v>404.80000000000001</v>
      </c>
      <c r="I333" s="228"/>
      <c r="J333" s="223"/>
      <c r="K333" s="223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138</v>
      </c>
      <c r="AU333" s="233" t="s">
        <v>80</v>
      </c>
      <c r="AV333" s="13" t="s">
        <v>80</v>
      </c>
      <c r="AW333" s="13" t="s">
        <v>32</v>
      </c>
      <c r="AX333" s="13" t="s">
        <v>70</v>
      </c>
      <c r="AY333" s="233" t="s">
        <v>127</v>
      </c>
    </row>
    <row r="334" s="13" customFormat="1">
      <c r="A334" s="13"/>
      <c r="B334" s="222"/>
      <c r="C334" s="223"/>
      <c r="D334" s="224" t="s">
        <v>138</v>
      </c>
      <c r="E334" s="225" t="s">
        <v>19</v>
      </c>
      <c r="F334" s="226" t="s">
        <v>576</v>
      </c>
      <c r="G334" s="223"/>
      <c r="H334" s="227">
        <v>22.814</v>
      </c>
      <c r="I334" s="228"/>
      <c r="J334" s="223"/>
      <c r="K334" s="223"/>
      <c r="L334" s="229"/>
      <c r="M334" s="230"/>
      <c r="N334" s="231"/>
      <c r="O334" s="231"/>
      <c r="P334" s="231"/>
      <c r="Q334" s="231"/>
      <c r="R334" s="231"/>
      <c r="S334" s="231"/>
      <c r="T334" s="23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3" t="s">
        <v>138</v>
      </c>
      <c r="AU334" s="233" t="s">
        <v>80</v>
      </c>
      <c r="AV334" s="13" t="s">
        <v>80</v>
      </c>
      <c r="AW334" s="13" t="s">
        <v>32</v>
      </c>
      <c r="AX334" s="13" t="s">
        <v>70</v>
      </c>
      <c r="AY334" s="233" t="s">
        <v>127</v>
      </c>
    </row>
    <row r="335" s="14" customFormat="1">
      <c r="A335" s="14"/>
      <c r="B335" s="234"/>
      <c r="C335" s="235"/>
      <c r="D335" s="224" t="s">
        <v>138</v>
      </c>
      <c r="E335" s="236" t="s">
        <v>19</v>
      </c>
      <c r="F335" s="237" t="s">
        <v>141</v>
      </c>
      <c r="G335" s="235"/>
      <c r="H335" s="238">
        <v>427.61399999999998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4" t="s">
        <v>138</v>
      </c>
      <c r="AU335" s="244" t="s">
        <v>80</v>
      </c>
      <c r="AV335" s="14" t="s">
        <v>134</v>
      </c>
      <c r="AW335" s="14" t="s">
        <v>32</v>
      </c>
      <c r="AX335" s="14" t="s">
        <v>78</v>
      </c>
      <c r="AY335" s="244" t="s">
        <v>127</v>
      </c>
    </row>
    <row r="336" s="2" customFormat="1" ht="24.15" customHeight="1">
      <c r="A336" s="38"/>
      <c r="B336" s="39"/>
      <c r="C336" s="204" t="s">
        <v>577</v>
      </c>
      <c r="D336" s="204" t="s">
        <v>129</v>
      </c>
      <c r="E336" s="205" t="s">
        <v>578</v>
      </c>
      <c r="F336" s="206" t="s">
        <v>579</v>
      </c>
      <c r="G336" s="207" t="s">
        <v>572</v>
      </c>
      <c r="H336" s="208">
        <v>567.226</v>
      </c>
      <c r="I336" s="209"/>
      <c r="J336" s="210">
        <f>ROUND(I336*H336,2)</f>
        <v>0</v>
      </c>
      <c r="K336" s="206" t="s">
        <v>133</v>
      </c>
      <c r="L336" s="44"/>
      <c r="M336" s="211" t="s">
        <v>19</v>
      </c>
      <c r="N336" s="212" t="s">
        <v>41</v>
      </c>
      <c r="O336" s="84"/>
      <c r="P336" s="213">
        <f>O336*H336</f>
        <v>0</v>
      </c>
      <c r="Q336" s="213">
        <v>5.0000000000000002E-05</v>
      </c>
      <c r="R336" s="213">
        <f>Q336*H336</f>
        <v>0.028361300000000002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229</v>
      </c>
      <c r="AT336" s="215" t="s">
        <v>129</v>
      </c>
      <c r="AU336" s="215" t="s">
        <v>80</v>
      </c>
      <c r="AY336" s="17" t="s">
        <v>127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78</v>
      </c>
      <c r="BK336" s="216">
        <f>ROUND(I336*H336,2)</f>
        <v>0</v>
      </c>
      <c r="BL336" s="17" t="s">
        <v>229</v>
      </c>
      <c r="BM336" s="215" t="s">
        <v>580</v>
      </c>
    </row>
    <row r="337" s="2" customFormat="1">
      <c r="A337" s="38"/>
      <c r="B337" s="39"/>
      <c r="C337" s="40"/>
      <c r="D337" s="217" t="s">
        <v>136</v>
      </c>
      <c r="E337" s="40"/>
      <c r="F337" s="218" t="s">
        <v>581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136</v>
      </c>
      <c r="AU337" s="17" t="s">
        <v>80</v>
      </c>
    </row>
    <row r="338" s="13" customFormat="1">
      <c r="A338" s="13"/>
      <c r="B338" s="222"/>
      <c r="C338" s="223"/>
      <c r="D338" s="224" t="s">
        <v>138</v>
      </c>
      <c r="E338" s="225" t="s">
        <v>19</v>
      </c>
      <c r="F338" s="226" t="s">
        <v>582</v>
      </c>
      <c r="G338" s="223"/>
      <c r="H338" s="227">
        <v>567.226</v>
      </c>
      <c r="I338" s="228"/>
      <c r="J338" s="223"/>
      <c r="K338" s="223"/>
      <c r="L338" s="229"/>
      <c r="M338" s="230"/>
      <c r="N338" s="231"/>
      <c r="O338" s="231"/>
      <c r="P338" s="231"/>
      <c r="Q338" s="231"/>
      <c r="R338" s="231"/>
      <c r="S338" s="231"/>
      <c r="T338" s="23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3" t="s">
        <v>138</v>
      </c>
      <c r="AU338" s="233" t="s">
        <v>80</v>
      </c>
      <c r="AV338" s="13" t="s">
        <v>80</v>
      </c>
      <c r="AW338" s="13" t="s">
        <v>32</v>
      </c>
      <c r="AX338" s="13" t="s">
        <v>70</v>
      </c>
      <c r="AY338" s="233" t="s">
        <v>127</v>
      </c>
    </row>
    <row r="339" s="14" customFormat="1">
      <c r="A339" s="14"/>
      <c r="B339" s="234"/>
      <c r="C339" s="235"/>
      <c r="D339" s="224" t="s">
        <v>138</v>
      </c>
      <c r="E339" s="236" t="s">
        <v>19</v>
      </c>
      <c r="F339" s="237" t="s">
        <v>141</v>
      </c>
      <c r="G339" s="235"/>
      <c r="H339" s="238">
        <v>567.226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4" t="s">
        <v>138</v>
      </c>
      <c r="AU339" s="244" t="s">
        <v>80</v>
      </c>
      <c r="AV339" s="14" t="s">
        <v>134</v>
      </c>
      <c r="AW339" s="14" t="s">
        <v>32</v>
      </c>
      <c r="AX339" s="14" t="s">
        <v>78</v>
      </c>
      <c r="AY339" s="244" t="s">
        <v>127</v>
      </c>
    </row>
    <row r="340" s="2" customFormat="1" ht="24.15" customHeight="1">
      <c r="A340" s="38"/>
      <c r="B340" s="39"/>
      <c r="C340" s="247" t="s">
        <v>583</v>
      </c>
      <c r="D340" s="247" t="s">
        <v>422</v>
      </c>
      <c r="E340" s="248" t="s">
        <v>584</v>
      </c>
      <c r="F340" s="249" t="s">
        <v>585</v>
      </c>
      <c r="G340" s="250" t="s">
        <v>151</v>
      </c>
      <c r="H340" s="251">
        <v>1.0489999999999999</v>
      </c>
      <c r="I340" s="252"/>
      <c r="J340" s="253">
        <f>ROUND(I340*H340,2)</f>
        <v>0</v>
      </c>
      <c r="K340" s="249" t="s">
        <v>133</v>
      </c>
      <c r="L340" s="254"/>
      <c r="M340" s="255" t="s">
        <v>19</v>
      </c>
      <c r="N340" s="256" t="s">
        <v>41</v>
      </c>
      <c r="O340" s="84"/>
      <c r="P340" s="213">
        <f>O340*H340</f>
        <v>0</v>
      </c>
      <c r="Q340" s="213">
        <v>1</v>
      </c>
      <c r="R340" s="213">
        <f>Q340*H340</f>
        <v>1.0489999999999999</v>
      </c>
      <c r="S340" s="213">
        <v>0</v>
      </c>
      <c r="T340" s="21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5" t="s">
        <v>182</v>
      </c>
      <c r="AT340" s="215" t="s">
        <v>422</v>
      </c>
      <c r="AU340" s="215" t="s">
        <v>80</v>
      </c>
      <c r="AY340" s="17" t="s">
        <v>127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78</v>
      </c>
      <c r="BK340" s="216">
        <f>ROUND(I340*H340,2)</f>
        <v>0</v>
      </c>
      <c r="BL340" s="17" t="s">
        <v>134</v>
      </c>
      <c r="BM340" s="215" t="s">
        <v>586</v>
      </c>
    </row>
    <row r="341" s="13" customFormat="1">
      <c r="A341" s="13"/>
      <c r="B341" s="222"/>
      <c r="C341" s="223"/>
      <c r="D341" s="224" t="s">
        <v>138</v>
      </c>
      <c r="E341" s="225" t="s">
        <v>19</v>
      </c>
      <c r="F341" s="226" t="s">
        <v>587</v>
      </c>
      <c r="G341" s="223"/>
      <c r="H341" s="227">
        <v>0.56699999999999995</v>
      </c>
      <c r="I341" s="228"/>
      <c r="J341" s="223"/>
      <c r="K341" s="223"/>
      <c r="L341" s="229"/>
      <c r="M341" s="230"/>
      <c r="N341" s="231"/>
      <c r="O341" s="231"/>
      <c r="P341" s="231"/>
      <c r="Q341" s="231"/>
      <c r="R341" s="231"/>
      <c r="S341" s="231"/>
      <c r="T341" s="23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3" t="s">
        <v>138</v>
      </c>
      <c r="AU341" s="233" t="s">
        <v>80</v>
      </c>
      <c r="AV341" s="13" t="s">
        <v>80</v>
      </c>
      <c r="AW341" s="13" t="s">
        <v>32</v>
      </c>
      <c r="AX341" s="13" t="s">
        <v>70</v>
      </c>
      <c r="AY341" s="233" t="s">
        <v>127</v>
      </c>
    </row>
    <row r="342" s="13" customFormat="1">
      <c r="A342" s="13"/>
      <c r="B342" s="222"/>
      <c r="C342" s="223"/>
      <c r="D342" s="224" t="s">
        <v>138</v>
      </c>
      <c r="E342" s="225" t="s">
        <v>19</v>
      </c>
      <c r="F342" s="226" t="s">
        <v>588</v>
      </c>
      <c r="G342" s="223"/>
      <c r="H342" s="227">
        <v>0.40400000000000003</v>
      </c>
      <c r="I342" s="228"/>
      <c r="J342" s="223"/>
      <c r="K342" s="223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138</v>
      </c>
      <c r="AU342" s="233" t="s">
        <v>80</v>
      </c>
      <c r="AV342" s="13" t="s">
        <v>80</v>
      </c>
      <c r="AW342" s="13" t="s">
        <v>32</v>
      </c>
      <c r="AX342" s="13" t="s">
        <v>70</v>
      </c>
      <c r="AY342" s="233" t="s">
        <v>127</v>
      </c>
    </row>
    <row r="343" s="14" customFormat="1">
      <c r="A343" s="14"/>
      <c r="B343" s="234"/>
      <c r="C343" s="235"/>
      <c r="D343" s="224" t="s">
        <v>138</v>
      </c>
      <c r="E343" s="236" t="s">
        <v>19</v>
      </c>
      <c r="F343" s="237" t="s">
        <v>141</v>
      </c>
      <c r="G343" s="235"/>
      <c r="H343" s="238">
        <v>0.97099999999999997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4" t="s">
        <v>138</v>
      </c>
      <c r="AU343" s="244" t="s">
        <v>80</v>
      </c>
      <c r="AV343" s="14" t="s">
        <v>134</v>
      </c>
      <c r="AW343" s="14" t="s">
        <v>32</v>
      </c>
      <c r="AX343" s="14" t="s">
        <v>78</v>
      </c>
      <c r="AY343" s="244" t="s">
        <v>127</v>
      </c>
    </row>
    <row r="344" s="13" customFormat="1">
      <c r="A344" s="13"/>
      <c r="B344" s="222"/>
      <c r="C344" s="223"/>
      <c r="D344" s="224" t="s">
        <v>138</v>
      </c>
      <c r="E344" s="223"/>
      <c r="F344" s="226" t="s">
        <v>589</v>
      </c>
      <c r="G344" s="223"/>
      <c r="H344" s="227">
        <v>1.0489999999999999</v>
      </c>
      <c r="I344" s="228"/>
      <c r="J344" s="223"/>
      <c r="K344" s="223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138</v>
      </c>
      <c r="AU344" s="233" t="s">
        <v>80</v>
      </c>
      <c r="AV344" s="13" t="s">
        <v>80</v>
      </c>
      <c r="AW344" s="13" t="s">
        <v>4</v>
      </c>
      <c r="AX344" s="13" t="s">
        <v>78</v>
      </c>
      <c r="AY344" s="233" t="s">
        <v>127</v>
      </c>
    </row>
    <row r="345" s="2" customFormat="1" ht="24.15" customHeight="1">
      <c r="A345" s="38"/>
      <c r="B345" s="39"/>
      <c r="C345" s="247" t="s">
        <v>590</v>
      </c>
      <c r="D345" s="247" t="s">
        <v>422</v>
      </c>
      <c r="E345" s="248" t="s">
        <v>591</v>
      </c>
      <c r="F345" s="249" t="s">
        <v>592</v>
      </c>
      <c r="G345" s="250" t="s">
        <v>151</v>
      </c>
      <c r="H345" s="251">
        <v>0.021999999999999999</v>
      </c>
      <c r="I345" s="252"/>
      <c r="J345" s="253">
        <f>ROUND(I345*H345,2)</f>
        <v>0</v>
      </c>
      <c r="K345" s="249" t="s">
        <v>133</v>
      </c>
      <c r="L345" s="254"/>
      <c r="M345" s="255" t="s">
        <v>19</v>
      </c>
      <c r="N345" s="256" t="s">
        <v>41</v>
      </c>
      <c r="O345" s="84"/>
      <c r="P345" s="213">
        <f>O345*H345</f>
        <v>0</v>
      </c>
      <c r="Q345" s="213">
        <v>1</v>
      </c>
      <c r="R345" s="213">
        <f>Q345*H345</f>
        <v>0.021999999999999999</v>
      </c>
      <c r="S345" s="213">
        <v>0</v>
      </c>
      <c r="T345" s="21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5" t="s">
        <v>319</v>
      </c>
      <c r="AT345" s="215" t="s">
        <v>422</v>
      </c>
      <c r="AU345" s="215" t="s">
        <v>80</v>
      </c>
      <c r="AY345" s="17" t="s">
        <v>127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7" t="s">
        <v>78</v>
      </c>
      <c r="BK345" s="216">
        <f>ROUND(I345*H345,2)</f>
        <v>0</v>
      </c>
      <c r="BL345" s="17" t="s">
        <v>229</v>
      </c>
      <c r="BM345" s="215" t="s">
        <v>593</v>
      </c>
    </row>
    <row r="346" s="13" customFormat="1">
      <c r="A346" s="13"/>
      <c r="B346" s="222"/>
      <c r="C346" s="223"/>
      <c r="D346" s="224" t="s">
        <v>138</v>
      </c>
      <c r="E346" s="223"/>
      <c r="F346" s="226" t="s">
        <v>594</v>
      </c>
      <c r="G346" s="223"/>
      <c r="H346" s="227">
        <v>0.021999999999999999</v>
      </c>
      <c r="I346" s="228"/>
      <c r="J346" s="223"/>
      <c r="K346" s="223"/>
      <c r="L346" s="229"/>
      <c r="M346" s="230"/>
      <c r="N346" s="231"/>
      <c r="O346" s="231"/>
      <c r="P346" s="231"/>
      <c r="Q346" s="231"/>
      <c r="R346" s="231"/>
      <c r="S346" s="231"/>
      <c r="T346" s="23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3" t="s">
        <v>138</v>
      </c>
      <c r="AU346" s="233" t="s">
        <v>80</v>
      </c>
      <c r="AV346" s="13" t="s">
        <v>80</v>
      </c>
      <c r="AW346" s="13" t="s">
        <v>4</v>
      </c>
      <c r="AX346" s="13" t="s">
        <v>78</v>
      </c>
      <c r="AY346" s="233" t="s">
        <v>127</v>
      </c>
    </row>
    <row r="347" s="2" customFormat="1" ht="24.15" customHeight="1">
      <c r="A347" s="38"/>
      <c r="B347" s="39"/>
      <c r="C347" s="247" t="s">
        <v>595</v>
      </c>
      <c r="D347" s="247" t="s">
        <v>422</v>
      </c>
      <c r="E347" s="248" t="s">
        <v>596</v>
      </c>
      <c r="F347" s="249" t="s">
        <v>597</v>
      </c>
      <c r="G347" s="250" t="s">
        <v>151</v>
      </c>
      <c r="H347" s="251">
        <v>0.0089999999999999993</v>
      </c>
      <c r="I347" s="252"/>
      <c r="J347" s="253">
        <f>ROUND(I347*H347,2)</f>
        <v>0</v>
      </c>
      <c r="K347" s="249" t="s">
        <v>133</v>
      </c>
      <c r="L347" s="254"/>
      <c r="M347" s="255" t="s">
        <v>19</v>
      </c>
      <c r="N347" s="256" t="s">
        <v>41</v>
      </c>
      <c r="O347" s="84"/>
      <c r="P347" s="213">
        <f>O347*H347</f>
        <v>0</v>
      </c>
      <c r="Q347" s="213">
        <v>1</v>
      </c>
      <c r="R347" s="213">
        <f>Q347*H347</f>
        <v>0.0089999999999999993</v>
      </c>
      <c r="S347" s="213">
        <v>0</v>
      </c>
      <c r="T347" s="21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5" t="s">
        <v>319</v>
      </c>
      <c r="AT347" s="215" t="s">
        <v>422</v>
      </c>
      <c r="AU347" s="215" t="s">
        <v>80</v>
      </c>
      <c r="AY347" s="17" t="s">
        <v>127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7" t="s">
        <v>78</v>
      </c>
      <c r="BK347" s="216">
        <f>ROUND(I347*H347,2)</f>
        <v>0</v>
      </c>
      <c r="BL347" s="17" t="s">
        <v>229</v>
      </c>
      <c r="BM347" s="215" t="s">
        <v>598</v>
      </c>
    </row>
    <row r="348" s="2" customFormat="1" ht="37.8" customHeight="1">
      <c r="A348" s="38"/>
      <c r="B348" s="39"/>
      <c r="C348" s="204" t="s">
        <v>599</v>
      </c>
      <c r="D348" s="204" t="s">
        <v>129</v>
      </c>
      <c r="E348" s="205" t="s">
        <v>600</v>
      </c>
      <c r="F348" s="206" t="s">
        <v>601</v>
      </c>
      <c r="G348" s="207" t="s">
        <v>232</v>
      </c>
      <c r="H348" s="208">
        <v>16</v>
      </c>
      <c r="I348" s="209"/>
      <c r="J348" s="210">
        <f>ROUND(I348*H348,2)</f>
        <v>0</v>
      </c>
      <c r="K348" s="206" t="s">
        <v>133</v>
      </c>
      <c r="L348" s="44"/>
      <c r="M348" s="211" t="s">
        <v>19</v>
      </c>
      <c r="N348" s="212" t="s">
        <v>41</v>
      </c>
      <c r="O348" s="84"/>
      <c r="P348" s="213">
        <f>O348*H348</f>
        <v>0</v>
      </c>
      <c r="Q348" s="213">
        <v>0.00048000000000000001</v>
      </c>
      <c r="R348" s="213">
        <f>Q348*H348</f>
        <v>0.0076800000000000002</v>
      </c>
      <c r="S348" s="213">
        <v>0</v>
      </c>
      <c r="T348" s="21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5" t="s">
        <v>134</v>
      </c>
      <c r="AT348" s="215" t="s">
        <v>129</v>
      </c>
      <c r="AU348" s="215" t="s">
        <v>80</v>
      </c>
      <c r="AY348" s="17" t="s">
        <v>127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7" t="s">
        <v>78</v>
      </c>
      <c r="BK348" s="216">
        <f>ROUND(I348*H348,2)</f>
        <v>0</v>
      </c>
      <c r="BL348" s="17" t="s">
        <v>134</v>
      </c>
      <c r="BM348" s="215" t="s">
        <v>602</v>
      </c>
    </row>
    <row r="349" s="2" customFormat="1">
      <c r="A349" s="38"/>
      <c r="B349" s="39"/>
      <c r="C349" s="40"/>
      <c r="D349" s="217" t="s">
        <v>136</v>
      </c>
      <c r="E349" s="40"/>
      <c r="F349" s="218" t="s">
        <v>603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136</v>
      </c>
      <c r="AU349" s="17" t="s">
        <v>80</v>
      </c>
    </row>
    <row r="350" s="13" customFormat="1">
      <c r="A350" s="13"/>
      <c r="B350" s="222"/>
      <c r="C350" s="223"/>
      <c r="D350" s="224" t="s">
        <v>138</v>
      </c>
      <c r="E350" s="225" t="s">
        <v>19</v>
      </c>
      <c r="F350" s="226" t="s">
        <v>604</v>
      </c>
      <c r="G350" s="223"/>
      <c r="H350" s="227">
        <v>16</v>
      </c>
      <c r="I350" s="228"/>
      <c r="J350" s="223"/>
      <c r="K350" s="223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138</v>
      </c>
      <c r="AU350" s="233" t="s">
        <v>80</v>
      </c>
      <c r="AV350" s="13" t="s">
        <v>80</v>
      </c>
      <c r="AW350" s="13" t="s">
        <v>32</v>
      </c>
      <c r="AX350" s="13" t="s">
        <v>70</v>
      </c>
      <c r="AY350" s="233" t="s">
        <v>127</v>
      </c>
    </row>
    <row r="351" s="14" customFormat="1">
      <c r="A351" s="14"/>
      <c r="B351" s="234"/>
      <c r="C351" s="235"/>
      <c r="D351" s="224" t="s">
        <v>138</v>
      </c>
      <c r="E351" s="236" t="s">
        <v>19</v>
      </c>
      <c r="F351" s="237" t="s">
        <v>141</v>
      </c>
      <c r="G351" s="235"/>
      <c r="H351" s="238">
        <v>16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138</v>
      </c>
      <c r="AU351" s="244" t="s">
        <v>80</v>
      </c>
      <c r="AV351" s="14" t="s">
        <v>134</v>
      </c>
      <c r="AW351" s="14" t="s">
        <v>32</v>
      </c>
      <c r="AX351" s="14" t="s">
        <v>78</v>
      </c>
      <c r="AY351" s="244" t="s">
        <v>127</v>
      </c>
    </row>
    <row r="352" s="2" customFormat="1" ht="24.15" customHeight="1">
      <c r="A352" s="38"/>
      <c r="B352" s="39"/>
      <c r="C352" s="204" t="s">
        <v>605</v>
      </c>
      <c r="D352" s="204" t="s">
        <v>129</v>
      </c>
      <c r="E352" s="205" t="s">
        <v>606</v>
      </c>
      <c r="F352" s="206" t="s">
        <v>607</v>
      </c>
      <c r="G352" s="207" t="s">
        <v>572</v>
      </c>
      <c r="H352" s="208">
        <v>1018.84</v>
      </c>
      <c r="I352" s="209"/>
      <c r="J352" s="210">
        <f>ROUND(I352*H352,2)</f>
        <v>0</v>
      </c>
      <c r="K352" s="206" t="s">
        <v>133</v>
      </c>
      <c r="L352" s="44"/>
      <c r="M352" s="211" t="s">
        <v>19</v>
      </c>
      <c r="N352" s="212" t="s">
        <v>41</v>
      </c>
      <c r="O352" s="84"/>
      <c r="P352" s="213">
        <f>O352*H352</f>
        <v>0</v>
      </c>
      <c r="Q352" s="213">
        <v>0.00013999999999999999</v>
      </c>
      <c r="R352" s="213">
        <f>Q352*H352</f>
        <v>0.1426376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134</v>
      </c>
      <c r="AT352" s="215" t="s">
        <v>129</v>
      </c>
      <c r="AU352" s="215" t="s">
        <v>80</v>
      </c>
      <c r="AY352" s="17" t="s">
        <v>127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78</v>
      </c>
      <c r="BK352" s="216">
        <f>ROUND(I352*H352,2)</f>
        <v>0</v>
      </c>
      <c r="BL352" s="17" t="s">
        <v>134</v>
      </c>
      <c r="BM352" s="215" t="s">
        <v>608</v>
      </c>
    </row>
    <row r="353" s="2" customFormat="1">
      <c r="A353" s="38"/>
      <c r="B353" s="39"/>
      <c r="C353" s="40"/>
      <c r="D353" s="217" t="s">
        <v>136</v>
      </c>
      <c r="E353" s="40"/>
      <c r="F353" s="218" t="s">
        <v>609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136</v>
      </c>
      <c r="AU353" s="17" t="s">
        <v>80</v>
      </c>
    </row>
    <row r="354" s="2" customFormat="1" ht="55.5" customHeight="1">
      <c r="A354" s="38"/>
      <c r="B354" s="39"/>
      <c r="C354" s="204" t="s">
        <v>610</v>
      </c>
      <c r="D354" s="204" t="s">
        <v>129</v>
      </c>
      <c r="E354" s="205" t="s">
        <v>611</v>
      </c>
      <c r="F354" s="206" t="s">
        <v>612</v>
      </c>
      <c r="G354" s="207" t="s">
        <v>399</v>
      </c>
      <c r="H354" s="246"/>
      <c r="I354" s="209"/>
      <c r="J354" s="210">
        <f>ROUND(I354*H354,2)</f>
        <v>0</v>
      </c>
      <c r="K354" s="206" t="s">
        <v>133</v>
      </c>
      <c r="L354" s="44"/>
      <c r="M354" s="211" t="s">
        <v>19</v>
      </c>
      <c r="N354" s="212" t="s">
        <v>41</v>
      </c>
      <c r="O354" s="84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229</v>
      </c>
      <c r="AT354" s="215" t="s">
        <v>129</v>
      </c>
      <c r="AU354" s="215" t="s">
        <v>80</v>
      </c>
      <c r="AY354" s="17" t="s">
        <v>127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78</v>
      </c>
      <c r="BK354" s="216">
        <f>ROUND(I354*H354,2)</f>
        <v>0</v>
      </c>
      <c r="BL354" s="17" t="s">
        <v>229</v>
      </c>
      <c r="BM354" s="215" t="s">
        <v>613</v>
      </c>
    </row>
    <row r="355" s="2" customFormat="1">
      <c r="A355" s="38"/>
      <c r="B355" s="39"/>
      <c r="C355" s="40"/>
      <c r="D355" s="217" t="s">
        <v>136</v>
      </c>
      <c r="E355" s="40"/>
      <c r="F355" s="218" t="s">
        <v>614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136</v>
      </c>
      <c r="AU355" s="17" t="s">
        <v>80</v>
      </c>
    </row>
    <row r="356" s="12" customFormat="1" ht="22.8" customHeight="1">
      <c r="A356" s="12"/>
      <c r="B356" s="188"/>
      <c r="C356" s="189"/>
      <c r="D356" s="190" t="s">
        <v>69</v>
      </c>
      <c r="E356" s="202" t="s">
        <v>615</v>
      </c>
      <c r="F356" s="202" t="s">
        <v>616</v>
      </c>
      <c r="G356" s="189"/>
      <c r="H356" s="189"/>
      <c r="I356" s="192"/>
      <c r="J356" s="203">
        <f>BK356</f>
        <v>0</v>
      </c>
      <c r="K356" s="189"/>
      <c r="L356" s="194"/>
      <c r="M356" s="195"/>
      <c r="N356" s="196"/>
      <c r="O356" s="196"/>
      <c r="P356" s="197">
        <f>SUM(P357:P378)</f>
        <v>0</v>
      </c>
      <c r="Q356" s="196"/>
      <c r="R356" s="197">
        <f>SUM(R357:R378)</f>
        <v>0.152014604</v>
      </c>
      <c r="S356" s="196"/>
      <c r="T356" s="198">
        <f>SUM(T357:T378)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99" t="s">
        <v>80</v>
      </c>
      <c r="AT356" s="200" t="s">
        <v>69</v>
      </c>
      <c r="AU356" s="200" t="s">
        <v>78</v>
      </c>
      <c r="AY356" s="199" t="s">
        <v>127</v>
      </c>
      <c r="BK356" s="201">
        <f>SUM(BK357:BK378)</f>
        <v>0</v>
      </c>
    </row>
    <row r="357" s="2" customFormat="1" ht="24.15" customHeight="1">
      <c r="A357" s="38"/>
      <c r="B357" s="39"/>
      <c r="C357" s="204" t="s">
        <v>617</v>
      </c>
      <c r="D357" s="204" t="s">
        <v>129</v>
      </c>
      <c r="E357" s="205" t="s">
        <v>618</v>
      </c>
      <c r="F357" s="206" t="s">
        <v>619</v>
      </c>
      <c r="G357" s="207" t="s">
        <v>177</v>
      </c>
      <c r="H357" s="208">
        <v>85.146000000000001</v>
      </c>
      <c r="I357" s="209"/>
      <c r="J357" s="210">
        <f>ROUND(I357*H357,2)</f>
        <v>0</v>
      </c>
      <c r="K357" s="206" t="s">
        <v>133</v>
      </c>
      <c r="L357" s="44"/>
      <c r="M357" s="211" t="s">
        <v>19</v>
      </c>
      <c r="N357" s="212" t="s">
        <v>41</v>
      </c>
      <c r="O357" s="84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229</v>
      </c>
      <c r="AT357" s="215" t="s">
        <v>129</v>
      </c>
      <c r="AU357" s="215" t="s">
        <v>80</v>
      </c>
      <c r="AY357" s="17" t="s">
        <v>127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78</v>
      </c>
      <c r="BK357" s="216">
        <f>ROUND(I357*H357,2)</f>
        <v>0</v>
      </c>
      <c r="BL357" s="17" t="s">
        <v>229</v>
      </c>
      <c r="BM357" s="215" t="s">
        <v>620</v>
      </c>
    </row>
    <row r="358" s="2" customFormat="1">
      <c r="A358" s="38"/>
      <c r="B358" s="39"/>
      <c r="C358" s="40"/>
      <c r="D358" s="217" t="s">
        <v>136</v>
      </c>
      <c r="E358" s="40"/>
      <c r="F358" s="218" t="s">
        <v>621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136</v>
      </c>
      <c r="AU358" s="17" t="s">
        <v>80</v>
      </c>
    </row>
    <row r="359" s="2" customFormat="1" ht="24.15" customHeight="1">
      <c r="A359" s="38"/>
      <c r="B359" s="39"/>
      <c r="C359" s="204" t="s">
        <v>622</v>
      </c>
      <c r="D359" s="204" t="s">
        <v>129</v>
      </c>
      <c r="E359" s="205" t="s">
        <v>623</v>
      </c>
      <c r="F359" s="206" t="s">
        <v>624</v>
      </c>
      <c r="G359" s="207" t="s">
        <v>177</v>
      </c>
      <c r="H359" s="208">
        <v>85.146000000000001</v>
      </c>
      <c r="I359" s="209"/>
      <c r="J359" s="210">
        <f>ROUND(I359*H359,2)</f>
        <v>0</v>
      </c>
      <c r="K359" s="206" t="s">
        <v>133</v>
      </c>
      <c r="L359" s="44"/>
      <c r="M359" s="211" t="s">
        <v>19</v>
      </c>
      <c r="N359" s="212" t="s">
        <v>41</v>
      </c>
      <c r="O359" s="84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5" t="s">
        <v>229</v>
      </c>
      <c r="AT359" s="215" t="s">
        <v>129</v>
      </c>
      <c r="AU359" s="215" t="s">
        <v>80</v>
      </c>
      <c r="AY359" s="17" t="s">
        <v>127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78</v>
      </c>
      <c r="BK359" s="216">
        <f>ROUND(I359*H359,2)</f>
        <v>0</v>
      </c>
      <c r="BL359" s="17" t="s">
        <v>229</v>
      </c>
      <c r="BM359" s="215" t="s">
        <v>625</v>
      </c>
    </row>
    <row r="360" s="2" customFormat="1">
      <c r="A360" s="38"/>
      <c r="B360" s="39"/>
      <c r="C360" s="40"/>
      <c r="D360" s="217" t="s">
        <v>136</v>
      </c>
      <c r="E360" s="40"/>
      <c r="F360" s="218" t="s">
        <v>626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136</v>
      </c>
      <c r="AU360" s="17" t="s">
        <v>80</v>
      </c>
    </row>
    <row r="361" s="2" customFormat="1" ht="24.15" customHeight="1">
      <c r="A361" s="38"/>
      <c r="B361" s="39"/>
      <c r="C361" s="204" t="s">
        <v>627</v>
      </c>
      <c r="D361" s="204" t="s">
        <v>129</v>
      </c>
      <c r="E361" s="205" t="s">
        <v>628</v>
      </c>
      <c r="F361" s="206" t="s">
        <v>629</v>
      </c>
      <c r="G361" s="207" t="s">
        <v>177</v>
      </c>
      <c r="H361" s="208">
        <v>85.146000000000001</v>
      </c>
      <c r="I361" s="209"/>
      <c r="J361" s="210">
        <f>ROUND(I361*H361,2)</f>
        <v>0</v>
      </c>
      <c r="K361" s="206" t="s">
        <v>133</v>
      </c>
      <c r="L361" s="44"/>
      <c r="M361" s="211" t="s">
        <v>19</v>
      </c>
      <c r="N361" s="212" t="s">
        <v>41</v>
      </c>
      <c r="O361" s="84"/>
      <c r="P361" s="213">
        <f>O361*H361</f>
        <v>0</v>
      </c>
      <c r="Q361" s="213">
        <v>0.00016000000000000001</v>
      </c>
      <c r="R361" s="213">
        <f>Q361*H361</f>
        <v>0.013623360000000001</v>
      </c>
      <c r="S361" s="213">
        <v>0</v>
      </c>
      <c r="T361" s="21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15" t="s">
        <v>229</v>
      </c>
      <c r="AT361" s="215" t="s">
        <v>129</v>
      </c>
      <c r="AU361" s="215" t="s">
        <v>80</v>
      </c>
      <c r="AY361" s="17" t="s">
        <v>127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7" t="s">
        <v>78</v>
      </c>
      <c r="BK361" s="216">
        <f>ROUND(I361*H361,2)</f>
        <v>0</v>
      </c>
      <c r="BL361" s="17" t="s">
        <v>229</v>
      </c>
      <c r="BM361" s="215" t="s">
        <v>630</v>
      </c>
    </row>
    <row r="362" s="2" customFormat="1">
      <c r="A362" s="38"/>
      <c r="B362" s="39"/>
      <c r="C362" s="40"/>
      <c r="D362" s="217" t="s">
        <v>136</v>
      </c>
      <c r="E362" s="40"/>
      <c r="F362" s="218" t="s">
        <v>631</v>
      </c>
      <c r="G362" s="40"/>
      <c r="H362" s="40"/>
      <c r="I362" s="219"/>
      <c r="J362" s="40"/>
      <c r="K362" s="40"/>
      <c r="L362" s="44"/>
      <c r="M362" s="220"/>
      <c r="N362" s="221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136</v>
      </c>
      <c r="AU362" s="17" t="s">
        <v>80</v>
      </c>
    </row>
    <row r="363" s="2" customFormat="1" ht="24.15" customHeight="1">
      <c r="A363" s="38"/>
      <c r="B363" s="39"/>
      <c r="C363" s="204" t="s">
        <v>632</v>
      </c>
      <c r="D363" s="204" t="s">
        <v>129</v>
      </c>
      <c r="E363" s="205" t="s">
        <v>633</v>
      </c>
      <c r="F363" s="206" t="s">
        <v>634</v>
      </c>
      <c r="G363" s="207" t="s">
        <v>177</v>
      </c>
      <c r="H363" s="208">
        <v>85.146000000000001</v>
      </c>
      <c r="I363" s="209"/>
      <c r="J363" s="210">
        <f>ROUND(I363*H363,2)</f>
        <v>0</v>
      </c>
      <c r="K363" s="206" t="s">
        <v>133</v>
      </c>
      <c r="L363" s="44"/>
      <c r="M363" s="211" t="s">
        <v>19</v>
      </c>
      <c r="N363" s="212" t="s">
        <v>41</v>
      </c>
      <c r="O363" s="84"/>
      <c r="P363" s="213">
        <f>O363*H363</f>
        <v>0</v>
      </c>
      <c r="Q363" s="213">
        <v>0.00016699999999999999</v>
      </c>
      <c r="R363" s="213">
        <f>Q363*H363</f>
        <v>0.014219381999999999</v>
      </c>
      <c r="S363" s="213">
        <v>0</v>
      </c>
      <c r="T363" s="21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5" t="s">
        <v>229</v>
      </c>
      <c r="AT363" s="215" t="s">
        <v>129</v>
      </c>
      <c r="AU363" s="215" t="s">
        <v>80</v>
      </c>
      <c r="AY363" s="17" t="s">
        <v>127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7" t="s">
        <v>78</v>
      </c>
      <c r="BK363" s="216">
        <f>ROUND(I363*H363,2)</f>
        <v>0</v>
      </c>
      <c r="BL363" s="17" t="s">
        <v>229</v>
      </c>
      <c r="BM363" s="215" t="s">
        <v>635</v>
      </c>
    </row>
    <row r="364" s="2" customFormat="1">
      <c r="A364" s="38"/>
      <c r="B364" s="39"/>
      <c r="C364" s="40"/>
      <c r="D364" s="217" t="s">
        <v>136</v>
      </c>
      <c r="E364" s="40"/>
      <c r="F364" s="218" t="s">
        <v>636</v>
      </c>
      <c r="G364" s="40"/>
      <c r="H364" s="40"/>
      <c r="I364" s="219"/>
      <c r="J364" s="40"/>
      <c r="K364" s="40"/>
      <c r="L364" s="44"/>
      <c r="M364" s="220"/>
      <c r="N364" s="22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136</v>
      </c>
      <c r="AU364" s="17" t="s">
        <v>80</v>
      </c>
    </row>
    <row r="365" s="2" customFormat="1" ht="24.15" customHeight="1">
      <c r="A365" s="38"/>
      <c r="B365" s="39"/>
      <c r="C365" s="204" t="s">
        <v>637</v>
      </c>
      <c r="D365" s="204" t="s">
        <v>129</v>
      </c>
      <c r="E365" s="205" t="s">
        <v>638</v>
      </c>
      <c r="F365" s="206" t="s">
        <v>639</v>
      </c>
      <c r="G365" s="207" t="s">
        <v>177</v>
      </c>
      <c r="H365" s="208">
        <v>85.146000000000001</v>
      </c>
      <c r="I365" s="209"/>
      <c r="J365" s="210">
        <f>ROUND(I365*H365,2)</f>
        <v>0</v>
      </c>
      <c r="K365" s="206" t="s">
        <v>133</v>
      </c>
      <c r="L365" s="44"/>
      <c r="M365" s="211" t="s">
        <v>19</v>
      </c>
      <c r="N365" s="212" t="s">
        <v>41</v>
      </c>
      <c r="O365" s="84"/>
      <c r="P365" s="213">
        <f>O365*H365</f>
        <v>0</v>
      </c>
      <c r="Q365" s="213">
        <v>0.00016699999999999999</v>
      </c>
      <c r="R365" s="213">
        <f>Q365*H365</f>
        <v>0.014219381999999999</v>
      </c>
      <c r="S365" s="213">
        <v>0</v>
      </c>
      <c r="T365" s="21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5" t="s">
        <v>229</v>
      </c>
      <c r="AT365" s="215" t="s">
        <v>129</v>
      </c>
      <c r="AU365" s="215" t="s">
        <v>80</v>
      </c>
      <c r="AY365" s="17" t="s">
        <v>127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78</v>
      </c>
      <c r="BK365" s="216">
        <f>ROUND(I365*H365,2)</f>
        <v>0</v>
      </c>
      <c r="BL365" s="17" t="s">
        <v>229</v>
      </c>
      <c r="BM365" s="215" t="s">
        <v>640</v>
      </c>
    </row>
    <row r="366" s="2" customFormat="1">
      <c r="A366" s="38"/>
      <c r="B366" s="39"/>
      <c r="C366" s="40"/>
      <c r="D366" s="217" t="s">
        <v>136</v>
      </c>
      <c r="E366" s="40"/>
      <c r="F366" s="218" t="s">
        <v>641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136</v>
      </c>
      <c r="AU366" s="17" t="s">
        <v>80</v>
      </c>
    </row>
    <row r="367" s="15" customFormat="1">
      <c r="A367" s="15"/>
      <c r="B367" s="257"/>
      <c r="C367" s="258"/>
      <c r="D367" s="224" t="s">
        <v>138</v>
      </c>
      <c r="E367" s="259" t="s">
        <v>19</v>
      </c>
      <c r="F367" s="260" t="s">
        <v>642</v>
      </c>
      <c r="G367" s="258"/>
      <c r="H367" s="259" t="s">
        <v>19</v>
      </c>
      <c r="I367" s="261"/>
      <c r="J367" s="258"/>
      <c r="K367" s="258"/>
      <c r="L367" s="262"/>
      <c r="M367" s="263"/>
      <c r="N367" s="264"/>
      <c r="O367" s="264"/>
      <c r="P367" s="264"/>
      <c r="Q367" s="264"/>
      <c r="R367" s="264"/>
      <c r="S367" s="264"/>
      <c r="T367" s="26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6" t="s">
        <v>138</v>
      </c>
      <c r="AU367" s="266" t="s">
        <v>80</v>
      </c>
      <c r="AV367" s="15" t="s">
        <v>78</v>
      </c>
      <c r="AW367" s="15" t="s">
        <v>32</v>
      </c>
      <c r="AX367" s="15" t="s">
        <v>70</v>
      </c>
      <c r="AY367" s="266" t="s">
        <v>127</v>
      </c>
    </row>
    <row r="368" s="13" customFormat="1">
      <c r="A368" s="13"/>
      <c r="B368" s="222"/>
      <c r="C368" s="223"/>
      <c r="D368" s="224" t="s">
        <v>138</v>
      </c>
      <c r="E368" s="225" t="s">
        <v>19</v>
      </c>
      <c r="F368" s="226" t="s">
        <v>643</v>
      </c>
      <c r="G368" s="223"/>
      <c r="H368" s="227">
        <v>17.295999999999999</v>
      </c>
      <c r="I368" s="228"/>
      <c r="J368" s="223"/>
      <c r="K368" s="223"/>
      <c r="L368" s="229"/>
      <c r="M368" s="230"/>
      <c r="N368" s="231"/>
      <c r="O368" s="231"/>
      <c r="P368" s="231"/>
      <c r="Q368" s="231"/>
      <c r="R368" s="231"/>
      <c r="S368" s="231"/>
      <c r="T368" s="23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3" t="s">
        <v>138</v>
      </c>
      <c r="AU368" s="233" t="s">
        <v>80</v>
      </c>
      <c r="AV368" s="13" t="s">
        <v>80</v>
      </c>
      <c r="AW368" s="13" t="s">
        <v>32</v>
      </c>
      <c r="AX368" s="13" t="s">
        <v>70</v>
      </c>
      <c r="AY368" s="233" t="s">
        <v>127</v>
      </c>
    </row>
    <row r="369" s="13" customFormat="1">
      <c r="A369" s="13"/>
      <c r="B369" s="222"/>
      <c r="C369" s="223"/>
      <c r="D369" s="224" t="s">
        <v>138</v>
      </c>
      <c r="E369" s="225" t="s">
        <v>19</v>
      </c>
      <c r="F369" s="226" t="s">
        <v>644</v>
      </c>
      <c r="G369" s="223"/>
      <c r="H369" s="227">
        <v>67.849999999999994</v>
      </c>
      <c r="I369" s="228"/>
      <c r="J369" s="223"/>
      <c r="K369" s="223"/>
      <c r="L369" s="229"/>
      <c r="M369" s="230"/>
      <c r="N369" s="231"/>
      <c r="O369" s="231"/>
      <c r="P369" s="231"/>
      <c r="Q369" s="231"/>
      <c r="R369" s="231"/>
      <c r="S369" s="231"/>
      <c r="T369" s="23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3" t="s">
        <v>138</v>
      </c>
      <c r="AU369" s="233" t="s">
        <v>80</v>
      </c>
      <c r="AV369" s="13" t="s">
        <v>80</v>
      </c>
      <c r="AW369" s="13" t="s">
        <v>32</v>
      </c>
      <c r="AX369" s="13" t="s">
        <v>70</v>
      </c>
      <c r="AY369" s="233" t="s">
        <v>127</v>
      </c>
    </row>
    <row r="370" s="14" customFormat="1">
      <c r="A370" s="14"/>
      <c r="B370" s="234"/>
      <c r="C370" s="235"/>
      <c r="D370" s="224" t="s">
        <v>138</v>
      </c>
      <c r="E370" s="236" t="s">
        <v>19</v>
      </c>
      <c r="F370" s="237" t="s">
        <v>141</v>
      </c>
      <c r="G370" s="235"/>
      <c r="H370" s="238">
        <v>85.146000000000001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4" t="s">
        <v>138</v>
      </c>
      <c r="AU370" s="244" t="s">
        <v>80</v>
      </c>
      <c r="AV370" s="14" t="s">
        <v>134</v>
      </c>
      <c r="AW370" s="14" t="s">
        <v>32</v>
      </c>
      <c r="AX370" s="14" t="s">
        <v>78</v>
      </c>
      <c r="AY370" s="244" t="s">
        <v>127</v>
      </c>
    </row>
    <row r="371" s="2" customFormat="1" ht="37.8" customHeight="1">
      <c r="A371" s="38"/>
      <c r="B371" s="39"/>
      <c r="C371" s="204" t="s">
        <v>645</v>
      </c>
      <c r="D371" s="204" t="s">
        <v>129</v>
      </c>
      <c r="E371" s="205" t="s">
        <v>646</v>
      </c>
      <c r="F371" s="206" t="s">
        <v>647</v>
      </c>
      <c r="G371" s="207" t="s">
        <v>177</v>
      </c>
      <c r="H371" s="208">
        <v>124.946</v>
      </c>
      <c r="I371" s="209"/>
      <c r="J371" s="210">
        <f>ROUND(I371*H371,2)</f>
        <v>0</v>
      </c>
      <c r="K371" s="206" t="s">
        <v>133</v>
      </c>
      <c r="L371" s="44"/>
      <c r="M371" s="211" t="s">
        <v>19</v>
      </c>
      <c r="N371" s="212" t="s">
        <v>41</v>
      </c>
      <c r="O371" s="84"/>
      <c r="P371" s="213">
        <f>O371*H371</f>
        <v>0</v>
      </c>
      <c r="Q371" s="213">
        <v>0.00013999999999999999</v>
      </c>
      <c r="R371" s="213">
        <f>Q371*H371</f>
        <v>0.017492439999999998</v>
      </c>
      <c r="S371" s="213">
        <v>0</v>
      </c>
      <c r="T371" s="21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15" t="s">
        <v>229</v>
      </c>
      <c r="AT371" s="215" t="s">
        <v>129</v>
      </c>
      <c r="AU371" s="215" t="s">
        <v>80</v>
      </c>
      <c r="AY371" s="17" t="s">
        <v>127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7" t="s">
        <v>78</v>
      </c>
      <c r="BK371" s="216">
        <f>ROUND(I371*H371,2)</f>
        <v>0</v>
      </c>
      <c r="BL371" s="17" t="s">
        <v>229</v>
      </c>
      <c r="BM371" s="215" t="s">
        <v>648</v>
      </c>
    </row>
    <row r="372" s="2" customFormat="1">
      <c r="A372" s="38"/>
      <c r="B372" s="39"/>
      <c r="C372" s="40"/>
      <c r="D372" s="217" t="s">
        <v>136</v>
      </c>
      <c r="E372" s="40"/>
      <c r="F372" s="218" t="s">
        <v>649</v>
      </c>
      <c r="G372" s="40"/>
      <c r="H372" s="40"/>
      <c r="I372" s="219"/>
      <c r="J372" s="40"/>
      <c r="K372" s="40"/>
      <c r="L372" s="44"/>
      <c r="M372" s="220"/>
      <c r="N372" s="221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136</v>
      </c>
      <c r="AU372" s="17" t="s">
        <v>80</v>
      </c>
    </row>
    <row r="373" s="13" customFormat="1">
      <c r="A373" s="13"/>
      <c r="B373" s="222"/>
      <c r="C373" s="223"/>
      <c r="D373" s="224" t="s">
        <v>138</v>
      </c>
      <c r="E373" s="225" t="s">
        <v>19</v>
      </c>
      <c r="F373" s="226" t="s">
        <v>650</v>
      </c>
      <c r="G373" s="223"/>
      <c r="H373" s="227">
        <v>124.946</v>
      </c>
      <c r="I373" s="228"/>
      <c r="J373" s="223"/>
      <c r="K373" s="223"/>
      <c r="L373" s="229"/>
      <c r="M373" s="230"/>
      <c r="N373" s="231"/>
      <c r="O373" s="231"/>
      <c r="P373" s="231"/>
      <c r="Q373" s="231"/>
      <c r="R373" s="231"/>
      <c r="S373" s="231"/>
      <c r="T373" s="23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3" t="s">
        <v>138</v>
      </c>
      <c r="AU373" s="233" t="s">
        <v>80</v>
      </c>
      <c r="AV373" s="13" t="s">
        <v>80</v>
      </c>
      <c r="AW373" s="13" t="s">
        <v>32</v>
      </c>
      <c r="AX373" s="13" t="s">
        <v>70</v>
      </c>
      <c r="AY373" s="233" t="s">
        <v>127</v>
      </c>
    </row>
    <row r="374" s="14" customFormat="1">
      <c r="A374" s="14"/>
      <c r="B374" s="234"/>
      <c r="C374" s="235"/>
      <c r="D374" s="224" t="s">
        <v>138</v>
      </c>
      <c r="E374" s="236" t="s">
        <v>19</v>
      </c>
      <c r="F374" s="237" t="s">
        <v>141</v>
      </c>
      <c r="G374" s="235"/>
      <c r="H374" s="238">
        <v>124.946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4" t="s">
        <v>138</v>
      </c>
      <c r="AU374" s="244" t="s">
        <v>80</v>
      </c>
      <c r="AV374" s="14" t="s">
        <v>134</v>
      </c>
      <c r="AW374" s="14" t="s">
        <v>32</v>
      </c>
      <c r="AX374" s="14" t="s">
        <v>78</v>
      </c>
      <c r="AY374" s="244" t="s">
        <v>127</v>
      </c>
    </row>
    <row r="375" s="2" customFormat="1" ht="44.25" customHeight="1">
      <c r="A375" s="38"/>
      <c r="B375" s="39"/>
      <c r="C375" s="204" t="s">
        <v>651</v>
      </c>
      <c r="D375" s="204" t="s">
        <v>129</v>
      </c>
      <c r="E375" s="205" t="s">
        <v>652</v>
      </c>
      <c r="F375" s="206" t="s">
        <v>653</v>
      </c>
      <c r="G375" s="207" t="s">
        <v>177</v>
      </c>
      <c r="H375" s="208">
        <v>124.946</v>
      </c>
      <c r="I375" s="209"/>
      <c r="J375" s="210">
        <f>ROUND(I375*H375,2)</f>
        <v>0</v>
      </c>
      <c r="K375" s="206" t="s">
        <v>133</v>
      </c>
      <c r="L375" s="44"/>
      <c r="M375" s="211" t="s">
        <v>19</v>
      </c>
      <c r="N375" s="212" t="s">
        <v>41</v>
      </c>
      <c r="O375" s="84"/>
      <c r="P375" s="213">
        <f>O375*H375</f>
        <v>0</v>
      </c>
      <c r="Q375" s="213">
        <v>0.00072000000000000005</v>
      </c>
      <c r="R375" s="213">
        <f>Q375*H375</f>
        <v>0.089961120000000006</v>
      </c>
      <c r="S375" s="213">
        <v>0</v>
      </c>
      <c r="T375" s="21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5" t="s">
        <v>229</v>
      </c>
      <c r="AT375" s="215" t="s">
        <v>129</v>
      </c>
      <c r="AU375" s="215" t="s">
        <v>80</v>
      </c>
      <c r="AY375" s="17" t="s">
        <v>127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7" t="s">
        <v>78</v>
      </c>
      <c r="BK375" s="216">
        <f>ROUND(I375*H375,2)</f>
        <v>0</v>
      </c>
      <c r="BL375" s="17" t="s">
        <v>229</v>
      </c>
      <c r="BM375" s="215" t="s">
        <v>654</v>
      </c>
    </row>
    <row r="376" s="2" customFormat="1">
      <c r="A376" s="38"/>
      <c r="B376" s="39"/>
      <c r="C376" s="40"/>
      <c r="D376" s="217" t="s">
        <v>136</v>
      </c>
      <c r="E376" s="40"/>
      <c r="F376" s="218" t="s">
        <v>655</v>
      </c>
      <c r="G376" s="40"/>
      <c r="H376" s="40"/>
      <c r="I376" s="219"/>
      <c r="J376" s="40"/>
      <c r="K376" s="40"/>
      <c r="L376" s="44"/>
      <c r="M376" s="220"/>
      <c r="N376" s="221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136</v>
      </c>
      <c r="AU376" s="17" t="s">
        <v>80</v>
      </c>
    </row>
    <row r="377" s="2" customFormat="1" ht="37.8" customHeight="1">
      <c r="A377" s="38"/>
      <c r="B377" s="39"/>
      <c r="C377" s="204" t="s">
        <v>656</v>
      </c>
      <c r="D377" s="204" t="s">
        <v>129</v>
      </c>
      <c r="E377" s="205" t="s">
        <v>657</v>
      </c>
      <c r="F377" s="206" t="s">
        <v>658</v>
      </c>
      <c r="G377" s="207" t="s">
        <v>177</v>
      </c>
      <c r="H377" s="208">
        <v>124.946</v>
      </c>
      <c r="I377" s="209"/>
      <c r="J377" s="210">
        <f>ROUND(I377*H377,2)</f>
        <v>0</v>
      </c>
      <c r="K377" s="206" t="s">
        <v>133</v>
      </c>
      <c r="L377" s="44"/>
      <c r="M377" s="211" t="s">
        <v>19</v>
      </c>
      <c r="N377" s="212" t="s">
        <v>41</v>
      </c>
      <c r="O377" s="84"/>
      <c r="P377" s="213">
        <f>O377*H377</f>
        <v>0</v>
      </c>
      <c r="Q377" s="213">
        <v>2.0000000000000002E-05</v>
      </c>
      <c r="R377" s="213">
        <f>Q377*H377</f>
        <v>0.00249892</v>
      </c>
      <c r="S377" s="213">
        <v>0</v>
      </c>
      <c r="T377" s="21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15" t="s">
        <v>229</v>
      </c>
      <c r="AT377" s="215" t="s">
        <v>129</v>
      </c>
      <c r="AU377" s="215" t="s">
        <v>80</v>
      </c>
      <c r="AY377" s="17" t="s">
        <v>127</v>
      </c>
      <c r="BE377" s="216">
        <f>IF(N377="základní",J377,0)</f>
        <v>0</v>
      </c>
      <c r="BF377" s="216">
        <f>IF(N377="snížená",J377,0)</f>
        <v>0</v>
      </c>
      <c r="BG377" s="216">
        <f>IF(N377="zákl. přenesená",J377,0)</f>
        <v>0</v>
      </c>
      <c r="BH377" s="216">
        <f>IF(N377="sníž. přenesená",J377,0)</f>
        <v>0</v>
      </c>
      <c r="BI377" s="216">
        <f>IF(N377="nulová",J377,0)</f>
        <v>0</v>
      </c>
      <c r="BJ377" s="17" t="s">
        <v>78</v>
      </c>
      <c r="BK377" s="216">
        <f>ROUND(I377*H377,2)</f>
        <v>0</v>
      </c>
      <c r="BL377" s="17" t="s">
        <v>229</v>
      </c>
      <c r="BM377" s="215" t="s">
        <v>659</v>
      </c>
    </row>
    <row r="378" s="2" customFormat="1">
      <c r="A378" s="38"/>
      <c r="B378" s="39"/>
      <c r="C378" s="40"/>
      <c r="D378" s="217" t="s">
        <v>136</v>
      </c>
      <c r="E378" s="40"/>
      <c r="F378" s="218" t="s">
        <v>660</v>
      </c>
      <c r="G378" s="40"/>
      <c r="H378" s="40"/>
      <c r="I378" s="219"/>
      <c r="J378" s="40"/>
      <c r="K378" s="40"/>
      <c r="L378" s="44"/>
      <c r="M378" s="220"/>
      <c r="N378" s="221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136</v>
      </c>
      <c r="AU378" s="17" t="s">
        <v>80</v>
      </c>
    </row>
    <row r="379" s="12" customFormat="1" ht="22.8" customHeight="1">
      <c r="A379" s="12"/>
      <c r="B379" s="188"/>
      <c r="C379" s="189"/>
      <c r="D379" s="190" t="s">
        <v>69</v>
      </c>
      <c r="E379" s="202" t="s">
        <v>661</v>
      </c>
      <c r="F379" s="202" t="s">
        <v>662</v>
      </c>
      <c r="G379" s="189"/>
      <c r="H379" s="189"/>
      <c r="I379" s="192"/>
      <c r="J379" s="203">
        <f>BK379</f>
        <v>0</v>
      </c>
      <c r="K379" s="189"/>
      <c r="L379" s="194"/>
      <c r="M379" s="195"/>
      <c r="N379" s="196"/>
      <c r="O379" s="196"/>
      <c r="P379" s="197">
        <f>SUM(P380:P383)</f>
        <v>0</v>
      </c>
      <c r="Q379" s="196"/>
      <c r="R379" s="197">
        <f>SUM(R380:R383)</f>
        <v>0.015009</v>
      </c>
      <c r="S379" s="196"/>
      <c r="T379" s="198">
        <f>SUM(T380:T383)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199" t="s">
        <v>80</v>
      </c>
      <c r="AT379" s="200" t="s">
        <v>69</v>
      </c>
      <c r="AU379" s="200" t="s">
        <v>78</v>
      </c>
      <c r="AY379" s="199" t="s">
        <v>127</v>
      </c>
      <c r="BK379" s="201">
        <f>SUM(BK380:BK383)</f>
        <v>0</v>
      </c>
    </row>
    <row r="380" s="2" customFormat="1" ht="37.8" customHeight="1">
      <c r="A380" s="38"/>
      <c r="B380" s="39"/>
      <c r="C380" s="204" t="s">
        <v>663</v>
      </c>
      <c r="D380" s="204" t="s">
        <v>129</v>
      </c>
      <c r="E380" s="205" t="s">
        <v>664</v>
      </c>
      <c r="F380" s="206" t="s">
        <v>665</v>
      </c>
      <c r="G380" s="207" t="s">
        <v>177</v>
      </c>
      <c r="H380" s="208">
        <v>50.030000000000001</v>
      </c>
      <c r="I380" s="209"/>
      <c r="J380" s="210">
        <f>ROUND(I380*H380,2)</f>
        <v>0</v>
      </c>
      <c r="K380" s="206" t="s">
        <v>133</v>
      </c>
      <c r="L380" s="44"/>
      <c r="M380" s="211" t="s">
        <v>19</v>
      </c>
      <c r="N380" s="212" t="s">
        <v>41</v>
      </c>
      <c r="O380" s="84"/>
      <c r="P380" s="213">
        <f>O380*H380</f>
        <v>0</v>
      </c>
      <c r="Q380" s="213">
        <v>0.00029999999999999997</v>
      </c>
      <c r="R380" s="213">
        <f>Q380*H380</f>
        <v>0.015009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229</v>
      </c>
      <c r="AT380" s="215" t="s">
        <v>129</v>
      </c>
      <c r="AU380" s="215" t="s">
        <v>80</v>
      </c>
      <c r="AY380" s="17" t="s">
        <v>127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78</v>
      </c>
      <c r="BK380" s="216">
        <f>ROUND(I380*H380,2)</f>
        <v>0</v>
      </c>
      <c r="BL380" s="17" t="s">
        <v>229</v>
      </c>
      <c r="BM380" s="215" t="s">
        <v>666</v>
      </c>
    </row>
    <row r="381" s="2" customFormat="1">
      <c r="A381" s="38"/>
      <c r="B381" s="39"/>
      <c r="C381" s="40"/>
      <c r="D381" s="217" t="s">
        <v>136</v>
      </c>
      <c r="E381" s="40"/>
      <c r="F381" s="218" t="s">
        <v>667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136</v>
      </c>
      <c r="AU381" s="17" t="s">
        <v>80</v>
      </c>
    </row>
    <row r="382" s="13" customFormat="1">
      <c r="A382" s="13"/>
      <c r="B382" s="222"/>
      <c r="C382" s="223"/>
      <c r="D382" s="224" t="s">
        <v>138</v>
      </c>
      <c r="E382" s="225" t="s">
        <v>19</v>
      </c>
      <c r="F382" s="226" t="s">
        <v>668</v>
      </c>
      <c r="G382" s="223"/>
      <c r="H382" s="227">
        <v>50.030000000000001</v>
      </c>
      <c r="I382" s="228"/>
      <c r="J382" s="223"/>
      <c r="K382" s="223"/>
      <c r="L382" s="229"/>
      <c r="M382" s="230"/>
      <c r="N382" s="231"/>
      <c r="O382" s="231"/>
      <c r="P382" s="231"/>
      <c r="Q382" s="231"/>
      <c r="R382" s="231"/>
      <c r="S382" s="231"/>
      <c r="T382" s="23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3" t="s">
        <v>138</v>
      </c>
      <c r="AU382" s="233" t="s">
        <v>80</v>
      </c>
      <c r="AV382" s="13" t="s">
        <v>80</v>
      </c>
      <c r="AW382" s="13" t="s">
        <v>32</v>
      </c>
      <c r="AX382" s="13" t="s">
        <v>70</v>
      </c>
      <c r="AY382" s="233" t="s">
        <v>127</v>
      </c>
    </row>
    <row r="383" s="14" customFormat="1">
      <c r="A383" s="14"/>
      <c r="B383" s="234"/>
      <c r="C383" s="235"/>
      <c r="D383" s="224" t="s">
        <v>138</v>
      </c>
      <c r="E383" s="236" t="s">
        <v>19</v>
      </c>
      <c r="F383" s="237" t="s">
        <v>141</v>
      </c>
      <c r="G383" s="235"/>
      <c r="H383" s="238">
        <v>50.030000000000001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4" t="s">
        <v>138</v>
      </c>
      <c r="AU383" s="244" t="s">
        <v>80</v>
      </c>
      <c r="AV383" s="14" t="s">
        <v>134</v>
      </c>
      <c r="AW383" s="14" t="s">
        <v>32</v>
      </c>
      <c r="AX383" s="14" t="s">
        <v>78</v>
      </c>
      <c r="AY383" s="244" t="s">
        <v>127</v>
      </c>
    </row>
    <row r="384" s="12" customFormat="1" ht="25.92" customHeight="1">
      <c r="A384" s="12"/>
      <c r="B384" s="188"/>
      <c r="C384" s="189"/>
      <c r="D384" s="190" t="s">
        <v>69</v>
      </c>
      <c r="E384" s="191" t="s">
        <v>669</v>
      </c>
      <c r="F384" s="191" t="s">
        <v>670</v>
      </c>
      <c r="G384" s="189"/>
      <c r="H384" s="189"/>
      <c r="I384" s="192"/>
      <c r="J384" s="193">
        <f>BK384</f>
        <v>0</v>
      </c>
      <c r="K384" s="189"/>
      <c r="L384" s="194"/>
      <c r="M384" s="195"/>
      <c r="N384" s="196"/>
      <c r="O384" s="196"/>
      <c r="P384" s="197">
        <f>P385+P388+P391</f>
        <v>0</v>
      </c>
      <c r="Q384" s="196"/>
      <c r="R384" s="197">
        <f>R385+R388+R391</f>
        <v>0</v>
      </c>
      <c r="S384" s="196"/>
      <c r="T384" s="198">
        <f>T385+T388+T391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99" t="s">
        <v>160</v>
      </c>
      <c r="AT384" s="200" t="s">
        <v>69</v>
      </c>
      <c r="AU384" s="200" t="s">
        <v>70</v>
      </c>
      <c r="AY384" s="199" t="s">
        <v>127</v>
      </c>
      <c r="BK384" s="201">
        <f>BK385+BK388+BK391</f>
        <v>0</v>
      </c>
    </row>
    <row r="385" s="12" customFormat="1" ht="22.8" customHeight="1">
      <c r="A385" s="12"/>
      <c r="B385" s="188"/>
      <c r="C385" s="189"/>
      <c r="D385" s="190" t="s">
        <v>69</v>
      </c>
      <c r="E385" s="202" t="s">
        <v>671</v>
      </c>
      <c r="F385" s="202" t="s">
        <v>672</v>
      </c>
      <c r="G385" s="189"/>
      <c r="H385" s="189"/>
      <c r="I385" s="192"/>
      <c r="J385" s="203">
        <f>BK385</f>
        <v>0</v>
      </c>
      <c r="K385" s="189"/>
      <c r="L385" s="194"/>
      <c r="M385" s="195"/>
      <c r="N385" s="196"/>
      <c r="O385" s="196"/>
      <c r="P385" s="197">
        <f>SUM(P386:P387)</f>
        <v>0</v>
      </c>
      <c r="Q385" s="196"/>
      <c r="R385" s="197">
        <f>SUM(R386:R387)</f>
        <v>0</v>
      </c>
      <c r="S385" s="196"/>
      <c r="T385" s="198">
        <f>SUM(T386:T387)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199" t="s">
        <v>160</v>
      </c>
      <c r="AT385" s="200" t="s">
        <v>69</v>
      </c>
      <c r="AU385" s="200" t="s">
        <v>78</v>
      </c>
      <c r="AY385" s="199" t="s">
        <v>127</v>
      </c>
      <c r="BK385" s="201">
        <f>SUM(BK386:BK387)</f>
        <v>0</v>
      </c>
    </row>
    <row r="386" s="2" customFormat="1" ht="16.5" customHeight="1">
      <c r="A386" s="38"/>
      <c r="B386" s="39"/>
      <c r="C386" s="204" t="s">
        <v>673</v>
      </c>
      <c r="D386" s="204" t="s">
        <v>129</v>
      </c>
      <c r="E386" s="205" t="s">
        <v>674</v>
      </c>
      <c r="F386" s="206" t="s">
        <v>672</v>
      </c>
      <c r="G386" s="207" t="s">
        <v>675</v>
      </c>
      <c r="H386" s="208">
        <v>1</v>
      </c>
      <c r="I386" s="209"/>
      <c r="J386" s="210">
        <f>ROUND(I386*H386,2)</f>
        <v>0</v>
      </c>
      <c r="K386" s="206" t="s">
        <v>133</v>
      </c>
      <c r="L386" s="44"/>
      <c r="M386" s="211" t="s">
        <v>19</v>
      </c>
      <c r="N386" s="212" t="s">
        <v>41</v>
      </c>
      <c r="O386" s="84"/>
      <c r="P386" s="213">
        <f>O386*H386</f>
        <v>0</v>
      </c>
      <c r="Q386" s="213">
        <v>0</v>
      </c>
      <c r="R386" s="213">
        <f>Q386*H386</f>
        <v>0</v>
      </c>
      <c r="S386" s="213">
        <v>0</v>
      </c>
      <c r="T386" s="21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5" t="s">
        <v>676</v>
      </c>
      <c r="AT386" s="215" t="s">
        <v>129</v>
      </c>
      <c r="AU386" s="215" t="s">
        <v>80</v>
      </c>
      <c r="AY386" s="17" t="s">
        <v>127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78</v>
      </c>
      <c r="BK386" s="216">
        <f>ROUND(I386*H386,2)</f>
        <v>0</v>
      </c>
      <c r="BL386" s="17" t="s">
        <v>676</v>
      </c>
      <c r="BM386" s="215" t="s">
        <v>677</v>
      </c>
    </row>
    <row r="387" s="2" customFormat="1">
      <c r="A387" s="38"/>
      <c r="B387" s="39"/>
      <c r="C387" s="40"/>
      <c r="D387" s="217" t="s">
        <v>136</v>
      </c>
      <c r="E387" s="40"/>
      <c r="F387" s="218" t="s">
        <v>678</v>
      </c>
      <c r="G387" s="40"/>
      <c r="H387" s="40"/>
      <c r="I387" s="219"/>
      <c r="J387" s="40"/>
      <c r="K387" s="40"/>
      <c r="L387" s="44"/>
      <c r="M387" s="220"/>
      <c r="N387" s="221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136</v>
      </c>
      <c r="AU387" s="17" t="s">
        <v>80</v>
      </c>
    </row>
    <row r="388" s="12" customFormat="1" ht="22.8" customHeight="1">
      <c r="A388" s="12"/>
      <c r="B388" s="188"/>
      <c r="C388" s="189"/>
      <c r="D388" s="190" t="s">
        <v>69</v>
      </c>
      <c r="E388" s="202" t="s">
        <v>679</v>
      </c>
      <c r="F388" s="202" t="s">
        <v>680</v>
      </c>
      <c r="G388" s="189"/>
      <c r="H388" s="189"/>
      <c r="I388" s="192"/>
      <c r="J388" s="203">
        <f>BK388</f>
        <v>0</v>
      </c>
      <c r="K388" s="189"/>
      <c r="L388" s="194"/>
      <c r="M388" s="195"/>
      <c r="N388" s="196"/>
      <c r="O388" s="196"/>
      <c r="P388" s="197">
        <f>SUM(P389:P390)</f>
        <v>0</v>
      </c>
      <c r="Q388" s="196"/>
      <c r="R388" s="197">
        <f>SUM(R389:R390)</f>
        <v>0</v>
      </c>
      <c r="S388" s="196"/>
      <c r="T388" s="198">
        <f>SUM(T389:T390)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99" t="s">
        <v>160</v>
      </c>
      <c r="AT388" s="200" t="s">
        <v>69</v>
      </c>
      <c r="AU388" s="200" t="s">
        <v>78</v>
      </c>
      <c r="AY388" s="199" t="s">
        <v>127</v>
      </c>
      <c r="BK388" s="201">
        <f>SUM(BK389:BK390)</f>
        <v>0</v>
      </c>
    </row>
    <row r="389" s="2" customFormat="1" ht="16.5" customHeight="1">
      <c r="A389" s="38"/>
      <c r="B389" s="39"/>
      <c r="C389" s="204" t="s">
        <v>681</v>
      </c>
      <c r="D389" s="204" t="s">
        <v>129</v>
      </c>
      <c r="E389" s="205" t="s">
        <v>682</v>
      </c>
      <c r="F389" s="206" t="s">
        <v>683</v>
      </c>
      <c r="G389" s="207" t="s">
        <v>675</v>
      </c>
      <c r="H389" s="208">
        <v>1</v>
      </c>
      <c r="I389" s="209"/>
      <c r="J389" s="210">
        <f>ROUND(I389*H389,2)</f>
        <v>0</v>
      </c>
      <c r="K389" s="206" t="s">
        <v>133</v>
      </c>
      <c r="L389" s="44"/>
      <c r="M389" s="211" t="s">
        <v>19</v>
      </c>
      <c r="N389" s="212" t="s">
        <v>41</v>
      </c>
      <c r="O389" s="84"/>
      <c r="P389" s="213">
        <f>O389*H389</f>
        <v>0</v>
      </c>
      <c r="Q389" s="213">
        <v>0</v>
      </c>
      <c r="R389" s="213">
        <f>Q389*H389</f>
        <v>0</v>
      </c>
      <c r="S389" s="213">
        <v>0</v>
      </c>
      <c r="T389" s="21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15" t="s">
        <v>676</v>
      </c>
      <c r="AT389" s="215" t="s">
        <v>129</v>
      </c>
      <c r="AU389" s="215" t="s">
        <v>80</v>
      </c>
      <c r="AY389" s="17" t="s">
        <v>127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17" t="s">
        <v>78</v>
      </c>
      <c r="BK389" s="216">
        <f>ROUND(I389*H389,2)</f>
        <v>0</v>
      </c>
      <c r="BL389" s="17" t="s">
        <v>676</v>
      </c>
      <c r="BM389" s="215" t="s">
        <v>684</v>
      </c>
    </row>
    <row r="390" s="2" customFormat="1">
      <c r="A390" s="38"/>
      <c r="B390" s="39"/>
      <c r="C390" s="40"/>
      <c r="D390" s="217" t="s">
        <v>136</v>
      </c>
      <c r="E390" s="40"/>
      <c r="F390" s="218" t="s">
        <v>685</v>
      </c>
      <c r="G390" s="40"/>
      <c r="H390" s="40"/>
      <c r="I390" s="219"/>
      <c r="J390" s="40"/>
      <c r="K390" s="40"/>
      <c r="L390" s="44"/>
      <c r="M390" s="220"/>
      <c r="N390" s="22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136</v>
      </c>
      <c r="AU390" s="17" t="s">
        <v>80</v>
      </c>
    </row>
    <row r="391" s="12" customFormat="1" ht="22.8" customHeight="1">
      <c r="A391" s="12"/>
      <c r="B391" s="188"/>
      <c r="C391" s="189"/>
      <c r="D391" s="190" t="s">
        <v>69</v>
      </c>
      <c r="E391" s="202" t="s">
        <v>686</v>
      </c>
      <c r="F391" s="202" t="s">
        <v>687</v>
      </c>
      <c r="G391" s="189"/>
      <c r="H391" s="189"/>
      <c r="I391" s="192"/>
      <c r="J391" s="203">
        <f>BK391</f>
        <v>0</v>
      </c>
      <c r="K391" s="189"/>
      <c r="L391" s="194"/>
      <c r="M391" s="195"/>
      <c r="N391" s="196"/>
      <c r="O391" s="196"/>
      <c r="P391" s="197">
        <f>SUM(P392:P393)</f>
        <v>0</v>
      </c>
      <c r="Q391" s="196"/>
      <c r="R391" s="197">
        <f>SUM(R392:R393)</f>
        <v>0</v>
      </c>
      <c r="S391" s="196"/>
      <c r="T391" s="198">
        <f>SUM(T392:T393)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199" t="s">
        <v>160</v>
      </c>
      <c r="AT391" s="200" t="s">
        <v>69</v>
      </c>
      <c r="AU391" s="200" t="s">
        <v>78</v>
      </c>
      <c r="AY391" s="199" t="s">
        <v>127</v>
      </c>
      <c r="BK391" s="201">
        <f>SUM(BK392:BK393)</f>
        <v>0</v>
      </c>
    </row>
    <row r="392" s="2" customFormat="1" ht="16.5" customHeight="1">
      <c r="A392" s="38"/>
      <c r="B392" s="39"/>
      <c r="C392" s="204" t="s">
        <v>688</v>
      </c>
      <c r="D392" s="204" t="s">
        <v>129</v>
      </c>
      <c r="E392" s="205" t="s">
        <v>689</v>
      </c>
      <c r="F392" s="206" t="s">
        <v>690</v>
      </c>
      <c r="G392" s="207" t="s">
        <v>675</v>
      </c>
      <c r="H392" s="208">
        <v>1</v>
      </c>
      <c r="I392" s="209"/>
      <c r="J392" s="210">
        <f>ROUND(I392*H392,2)</f>
        <v>0</v>
      </c>
      <c r="K392" s="206" t="s">
        <v>133</v>
      </c>
      <c r="L392" s="44"/>
      <c r="M392" s="211" t="s">
        <v>19</v>
      </c>
      <c r="N392" s="212" t="s">
        <v>41</v>
      </c>
      <c r="O392" s="84"/>
      <c r="P392" s="213">
        <f>O392*H392</f>
        <v>0</v>
      </c>
      <c r="Q392" s="213">
        <v>0</v>
      </c>
      <c r="R392" s="213">
        <f>Q392*H392</f>
        <v>0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676</v>
      </c>
      <c r="AT392" s="215" t="s">
        <v>129</v>
      </c>
      <c r="AU392" s="215" t="s">
        <v>80</v>
      </c>
      <c r="AY392" s="17" t="s">
        <v>127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78</v>
      </c>
      <c r="BK392" s="216">
        <f>ROUND(I392*H392,2)</f>
        <v>0</v>
      </c>
      <c r="BL392" s="17" t="s">
        <v>676</v>
      </c>
      <c r="BM392" s="215" t="s">
        <v>691</v>
      </c>
    </row>
    <row r="393" s="2" customFormat="1">
      <c r="A393" s="38"/>
      <c r="B393" s="39"/>
      <c r="C393" s="40"/>
      <c r="D393" s="217" t="s">
        <v>136</v>
      </c>
      <c r="E393" s="40"/>
      <c r="F393" s="218" t="s">
        <v>692</v>
      </c>
      <c r="G393" s="40"/>
      <c r="H393" s="40"/>
      <c r="I393" s="219"/>
      <c r="J393" s="40"/>
      <c r="K393" s="40"/>
      <c r="L393" s="44"/>
      <c r="M393" s="267"/>
      <c r="N393" s="268"/>
      <c r="O393" s="269"/>
      <c r="P393" s="269"/>
      <c r="Q393" s="269"/>
      <c r="R393" s="269"/>
      <c r="S393" s="269"/>
      <c r="T393" s="270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136</v>
      </c>
      <c r="AU393" s="17" t="s">
        <v>80</v>
      </c>
    </row>
    <row r="394" s="2" customFormat="1" ht="6.96" customHeight="1">
      <c r="A394" s="38"/>
      <c r="B394" s="59"/>
      <c r="C394" s="60"/>
      <c r="D394" s="60"/>
      <c r="E394" s="60"/>
      <c r="F394" s="60"/>
      <c r="G394" s="60"/>
      <c r="H394" s="60"/>
      <c r="I394" s="60"/>
      <c r="J394" s="60"/>
      <c r="K394" s="60"/>
      <c r="L394" s="44"/>
      <c r="M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</row>
  </sheetData>
  <sheetProtection sheet="1" autoFilter="0" formatColumns="0" formatRows="0" objects="1" scenarios="1" spinCount="100000" saltValue="TFIcNYDysYbJ0e45TX6yL5gItaTr8Dvthp/2bROd/35Z2gG9IYLVlNPOe9ZgAs0oFp0tzNrwQi91hZ+bqSWgFQ==" hashValue="cdWAqjtpp3shLNiD4U1VJKtJOalt8W5dvc4IgZT7zGdSIgbr08SL06JajpPzoLlr109hFERqSatgJE6979phwg==" algorithmName="SHA-512" password="CC35"/>
  <autoFilter ref="C99:K393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5_01/132251101"/>
    <hyperlink ref="F109" r:id="rId2" display="https://podminky.urs.cz/item/CS_URS_2025_01/162751113"/>
    <hyperlink ref="F112" r:id="rId3" display="https://podminky.urs.cz/item/CS_URS_2025_01/171201231"/>
    <hyperlink ref="F115" r:id="rId4" display="https://podminky.urs.cz/item/CS_URS_2025_01/171251201"/>
    <hyperlink ref="F118" r:id="rId5" display="https://podminky.urs.cz/item/CS_URS_2025_01/271572211"/>
    <hyperlink ref="F123" r:id="rId6" display="https://podminky.urs.cz/item/CS_URS_2025_01/274313811"/>
    <hyperlink ref="F128" r:id="rId7" display="https://podminky.urs.cz/item/CS_URS_2025_01/274351121"/>
    <hyperlink ref="F133" r:id="rId8" display="https://podminky.urs.cz/item/CS_URS_2025_01/274351122"/>
    <hyperlink ref="F135" r:id="rId9" display="https://podminky.urs.cz/item/CS_URS_2025_01/274364171"/>
    <hyperlink ref="F141" r:id="rId10" display="https://podminky.urs.cz/item/CS_URS_2025_01/310271081"/>
    <hyperlink ref="F146" r:id="rId11" display="https://podminky.urs.cz/item/CS_URS_2025_01/622135011"/>
    <hyperlink ref="F148" r:id="rId12" display="https://podminky.urs.cz/item/CS_URS_2025_01/622151021"/>
    <hyperlink ref="F150" r:id="rId13" display="https://podminky.urs.cz/item/CS_URS_2025_01/622321121"/>
    <hyperlink ref="F155" r:id="rId14" display="https://podminky.urs.cz/item/CS_URS_2025_01/622325101"/>
    <hyperlink ref="F160" r:id="rId15" display="https://podminky.urs.cz/item/CS_URS_2025_01/622511112"/>
    <hyperlink ref="F164" r:id="rId16" display="https://podminky.urs.cz/item/CS_URS_2025_01/629135101"/>
    <hyperlink ref="F166" r:id="rId17" display="https://podminky.urs.cz/item/CS_URS_2025_01/629991011"/>
    <hyperlink ref="F171" r:id="rId18" display="https://podminky.urs.cz/item/CS_URS_2025_01/629995101"/>
    <hyperlink ref="F174" r:id="rId19" display="https://podminky.urs.cz/item/CS_URS_2025_01/941211111"/>
    <hyperlink ref="F178" r:id="rId20" display="https://podminky.urs.cz/item/CS_URS_2025_01/941211211"/>
    <hyperlink ref="F182" r:id="rId21" display="https://podminky.urs.cz/item/CS_URS_2025_01/941211811"/>
    <hyperlink ref="F184" r:id="rId22" display="https://podminky.urs.cz/item/CS_URS_2025_01/944511111"/>
    <hyperlink ref="F186" r:id="rId23" display="https://podminky.urs.cz/item/CS_URS_2025_01/944511211"/>
    <hyperlink ref="F188" r:id="rId24" display="https://podminky.urs.cz/item/CS_URS_2025_01/944511811"/>
    <hyperlink ref="F190" r:id="rId25" display="https://podminky.urs.cz/item/CS_URS_2025_01/949101112"/>
    <hyperlink ref="F197" r:id="rId26" display="https://podminky.urs.cz/item/CS_URS_2025_01/962081131"/>
    <hyperlink ref="F204" r:id="rId27" display="https://podminky.urs.cz/item/CS_URS_2025_01/968072455"/>
    <hyperlink ref="F208" r:id="rId28" display="https://podminky.urs.cz/item/CS_URS_2025_01/976072221"/>
    <hyperlink ref="F211" r:id="rId29" display="https://podminky.urs.cz/item/CS_URS_2025_01/978015321"/>
    <hyperlink ref="F216" r:id="rId30" display="https://podminky.urs.cz/item/CS_URS_2025_01/993111111"/>
    <hyperlink ref="F219" r:id="rId31" display="https://podminky.urs.cz/item/CS_URS_2025_01/997006014"/>
    <hyperlink ref="F221" r:id="rId32" display="https://podminky.urs.cz/item/CS_URS_2025_01/997013211"/>
    <hyperlink ref="F223" r:id="rId33" display="https://podminky.urs.cz/item/CS_URS_2025_01/997013501"/>
    <hyperlink ref="F225" r:id="rId34" display="https://podminky.urs.cz/item/CS_URS_2025_01/997013509"/>
    <hyperlink ref="F229" r:id="rId35" display="https://podminky.urs.cz/item/CS_URS_2025_01/997013804"/>
    <hyperlink ref="F231" r:id="rId36" display="https://podminky.urs.cz/item/CS_URS_2025_01/997013821"/>
    <hyperlink ref="F233" r:id="rId37" display="https://podminky.urs.cz/item/CS_URS_2025_01/997013862"/>
    <hyperlink ref="F235" r:id="rId38" display="https://podminky.urs.cz/item/CS_URS_2025_01/997013871"/>
    <hyperlink ref="F238" r:id="rId39" display="https://podminky.urs.cz/item/CS_URS_2025_01/998011001"/>
    <hyperlink ref="F244" r:id="rId40" display="https://podminky.urs.cz/item/CS_URS_2025_01/763131714"/>
    <hyperlink ref="F246" r:id="rId41" display="https://podminky.urs.cz/item/CS_URS_2025_01/763132411"/>
    <hyperlink ref="F250" r:id="rId42" display="https://podminky.urs.cz/item/CS_URS_2025_01/998763511"/>
    <hyperlink ref="F253" r:id="rId43" display="https://podminky.urs.cz/item/CS_URS_2025_01/764004801"/>
    <hyperlink ref="F257" r:id="rId44" display="https://podminky.urs.cz/item/CS_URS_2025_01/764004861"/>
    <hyperlink ref="F261" r:id="rId45" display="https://podminky.urs.cz/item/CS_URS_2025_01/764206105"/>
    <hyperlink ref="F265" r:id="rId46" display="https://podminky.urs.cz/item/CS_URS_2025_01/764211634"/>
    <hyperlink ref="F267" r:id="rId47" display="https://podminky.urs.cz/item/CS_URS_2025_01/764212634"/>
    <hyperlink ref="F271" r:id="rId48" display="https://podminky.urs.cz/item/CS_URS_2025_01/764212663"/>
    <hyperlink ref="F275" r:id="rId49" display="https://podminky.urs.cz/item/CS_URS_2025_01/764511601"/>
    <hyperlink ref="F279" r:id="rId50" display="https://podminky.urs.cz/item/CS_URS_2025_01/764518622"/>
    <hyperlink ref="F281" r:id="rId51" display="https://podminky.urs.cz/item/CS_URS_2025_01/998764311"/>
    <hyperlink ref="F284" r:id="rId52" display="https://podminky.urs.cz/item/CS_URS_2025_01/765131857"/>
    <hyperlink ref="F288" r:id="rId53" display="https://podminky.urs.cz/item/CS_URS_2025_01/998765311"/>
    <hyperlink ref="F291" r:id="rId54" display="https://podminky.urs.cz/item/CS_URS_2025_01/766622131"/>
    <hyperlink ref="F298" r:id="rId55" display="https://podminky.urs.cz/item/CS_URS_2025_01/766660411"/>
    <hyperlink ref="F303" r:id="rId56" display="https://podminky.urs.cz/item/CS_URS_2025_01/998766311"/>
    <hyperlink ref="F306" r:id="rId57" display="https://podminky.urs.cz/item/CS_URS_2025_01/767210114"/>
    <hyperlink ref="F311" r:id="rId58" display="https://podminky.urs.cz/item/CS_URS_2025_01/767211011"/>
    <hyperlink ref="F314" r:id="rId59" display="https://podminky.urs.cz/item/CS_URS_2025_01/767391112"/>
    <hyperlink ref="F320" r:id="rId60" display="https://podminky.urs.cz/item/CS_URS_2025_01/767590124"/>
    <hyperlink ref="F323" r:id="rId61" display="https://podminky.urs.cz/item/CS_URS_2025_01/767691822"/>
    <hyperlink ref="F325" r:id="rId62" display="https://podminky.urs.cz/item/CS_URS_2025_01/767810113"/>
    <hyperlink ref="F329" r:id="rId63" display="https://podminky.urs.cz/item/CS_URS_2025_01/767810811"/>
    <hyperlink ref="F332" r:id="rId64" display="https://podminky.urs.cz/item/CS_URS_2025_01/767995114"/>
    <hyperlink ref="F337" r:id="rId65" display="https://podminky.urs.cz/item/CS_URS_2025_01/767995117"/>
    <hyperlink ref="F349" r:id="rId66" display="https://podminky.urs.cz/item/CS_URS_2025_01/341941001"/>
    <hyperlink ref="F353" r:id="rId67" display="https://podminky.urs.cz/item/CS_URS_2025_01/628613611"/>
    <hyperlink ref="F355" r:id="rId68" display="https://podminky.urs.cz/item/CS_URS_2025_01/998767311"/>
    <hyperlink ref="F358" r:id="rId69" display="https://podminky.urs.cz/item/CS_URS_2025_01/783301401"/>
    <hyperlink ref="F360" r:id="rId70" display="https://podminky.urs.cz/item/CS_URS_2025_01/783306809"/>
    <hyperlink ref="F362" r:id="rId71" display="https://podminky.urs.cz/item/CS_URS_2025_01/783324201"/>
    <hyperlink ref="F364" r:id="rId72" display="https://podminky.urs.cz/item/CS_URS_2025_01/783325101"/>
    <hyperlink ref="F366" r:id="rId73" display="https://podminky.urs.cz/item/CS_URS_2025_01/783327101"/>
    <hyperlink ref="F372" r:id="rId74" display="https://podminky.urs.cz/item/CS_URS_2025_01/783823135"/>
    <hyperlink ref="F376" r:id="rId75" display="https://podminky.urs.cz/item/CS_URS_2025_01/783827425"/>
    <hyperlink ref="F378" r:id="rId76" display="https://podminky.urs.cz/item/CS_URS_2025_01/783897611"/>
    <hyperlink ref="F381" r:id="rId77" display="https://podminky.urs.cz/item/CS_URS_2025_01/784211111"/>
    <hyperlink ref="F387" r:id="rId78" display="https://podminky.urs.cz/item/CS_URS_2025_01/030001000"/>
    <hyperlink ref="F390" r:id="rId79" display="https://podminky.urs.cz/item/CS_URS_2025_01/045303000"/>
    <hyperlink ref="F393" r:id="rId80" display="https://podminky.urs.cz/item/CS_URS_2025_01/065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84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Oprava objektu sklad plynů st. 2832, k. ú. Cheb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693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18. 6. 2025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ROUND((SUM(BE80:BE102)),  2)</f>
        <v>0</v>
      </c>
      <c r="G33" s="38"/>
      <c r="H33" s="38"/>
      <c r="I33" s="148">
        <v>0.20999999999999999</v>
      </c>
      <c r="J33" s="147">
        <f>ROUND(((SUM(BE80:BE102))*I33),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ROUND((SUM(BF80:BF102)),  2)</f>
        <v>0</v>
      </c>
      <c r="G34" s="38"/>
      <c r="H34" s="38"/>
      <c r="I34" s="148">
        <v>0.12</v>
      </c>
      <c r="J34" s="147">
        <f>ROUND(((SUM(BF80:BF102))*I34),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ROUND((SUM(BG80:BG102)),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ROUND((SUM(BH80:BH102)),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ROUND((SUM(BI80:BI102)),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87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objektu sklad plynů st. 2832, k. ú. Cheb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02 - Hromosvod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18. 6. 2025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Karlovarská krajská nemocnice, a. s., Nemocnice Ch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88</v>
      </c>
      <c r="D57" s="162"/>
      <c r="E57" s="162"/>
      <c r="F57" s="162"/>
      <c r="G57" s="162"/>
      <c r="H57" s="162"/>
      <c r="I57" s="162"/>
      <c r="J57" s="163" t="s">
        <v>89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90</v>
      </c>
    </row>
    <row r="60" hidden="1" s="9" customFormat="1" ht="24.96" customHeight="1">
      <c r="A60" s="9"/>
      <c r="B60" s="165"/>
      <c r="C60" s="166"/>
      <c r="D60" s="167" t="s">
        <v>694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112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Oprava objektu sklad plynů st. 2832, k. ú. Cheb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85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02 - Hromosvod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 xml:space="preserve"> </v>
      </c>
      <c r="G74" s="40"/>
      <c r="H74" s="40"/>
      <c r="I74" s="32" t="s">
        <v>23</v>
      </c>
      <c r="J74" s="72" t="str">
        <f>IF(J12="","",J12)</f>
        <v>18. 6. 2025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>Karlovarská krajská nemocnice, a. s., Nemocnice Ch</v>
      </c>
      <c r="G76" s="40"/>
      <c r="H76" s="40"/>
      <c r="I76" s="32" t="s">
        <v>31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113</v>
      </c>
      <c r="D79" s="180" t="s">
        <v>55</v>
      </c>
      <c r="E79" s="180" t="s">
        <v>51</v>
      </c>
      <c r="F79" s="180" t="s">
        <v>52</v>
      </c>
      <c r="G79" s="180" t="s">
        <v>114</v>
      </c>
      <c r="H79" s="180" t="s">
        <v>115</v>
      </c>
      <c r="I79" s="180" t="s">
        <v>116</v>
      </c>
      <c r="J79" s="180" t="s">
        <v>89</v>
      </c>
      <c r="K79" s="181" t="s">
        <v>117</v>
      </c>
      <c r="L79" s="182"/>
      <c r="M79" s="92" t="s">
        <v>19</v>
      </c>
      <c r="N79" s="93" t="s">
        <v>40</v>
      </c>
      <c r="O79" s="93" t="s">
        <v>118</v>
      </c>
      <c r="P79" s="93" t="s">
        <v>119</v>
      </c>
      <c r="Q79" s="93" t="s">
        <v>120</v>
      </c>
      <c r="R79" s="93" t="s">
        <v>121</v>
      </c>
      <c r="S79" s="93" t="s">
        <v>122</v>
      </c>
      <c r="T79" s="94" t="s">
        <v>123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124</v>
      </c>
      <c r="D80" s="40"/>
      <c r="E80" s="40"/>
      <c r="F80" s="40"/>
      <c r="G80" s="40"/>
      <c r="H80" s="40"/>
      <c r="I80" s="40"/>
      <c r="J80" s="183">
        <f>BK80</f>
        <v>0</v>
      </c>
      <c r="K80" s="40"/>
      <c r="L80" s="44"/>
      <c r="M80" s="95"/>
      <c r="N80" s="184"/>
      <c r="O80" s="96"/>
      <c r="P80" s="185">
        <f>P81</f>
        <v>0</v>
      </c>
      <c r="Q80" s="96"/>
      <c r="R80" s="185">
        <f>R81</f>
        <v>0</v>
      </c>
      <c r="S80" s="96"/>
      <c r="T80" s="186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90</v>
      </c>
      <c r="BK80" s="187">
        <f>BK81</f>
        <v>0</v>
      </c>
    </row>
    <row r="81" s="12" customFormat="1" ht="25.92" customHeight="1">
      <c r="A81" s="12"/>
      <c r="B81" s="188"/>
      <c r="C81" s="189"/>
      <c r="D81" s="190" t="s">
        <v>69</v>
      </c>
      <c r="E81" s="191" t="s">
        <v>695</v>
      </c>
      <c r="F81" s="191" t="s">
        <v>696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SUM(P82:P102)</f>
        <v>0</v>
      </c>
      <c r="Q81" s="196"/>
      <c r="R81" s="197">
        <f>SUM(R82:R102)</f>
        <v>0</v>
      </c>
      <c r="S81" s="196"/>
      <c r="T81" s="198">
        <f>SUM(T82:T102)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78</v>
      </c>
      <c r="AT81" s="200" t="s">
        <v>69</v>
      </c>
      <c r="AU81" s="200" t="s">
        <v>70</v>
      </c>
      <c r="AY81" s="199" t="s">
        <v>127</v>
      </c>
      <c r="BK81" s="201">
        <f>SUM(BK82:BK102)</f>
        <v>0</v>
      </c>
    </row>
    <row r="82" s="2" customFormat="1" ht="16.5" customHeight="1">
      <c r="A82" s="38"/>
      <c r="B82" s="39"/>
      <c r="C82" s="247" t="s">
        <v>78</v>
      </c>
      <c r="D82" s="247" t="s">
        <v>422</v>
      </c>
      <c r="E82" s="248" t="s">
        <v>697</v>
      </c>
      <c r="F82" s="249" t="s">
        <v>698</v>
      </c>
      <c r="G82" s="250" t="s">
        <v>572</v>
      </c>
      <c r="H82" s="251">
        <v>36</v>
      </c>
      <c r="I82" s="252"/>
      <c r="J82" s="253">
        <f>ROUND(I82*H82,2)</f>
        <v>0</v>
      </c>
      <c r="K82" s="249" t="s">
        <v>19</v>
      </c>
      <c r="L82" s="254"/>
      <c r="M82" s="255" t="s">
        <v>19</v>
      </c>
      <c r="N82" s="256" t="s">
        <v>41</v>
      </c>
      <c r="O82" s="84"/>
      <c r="P82" s="213">
        <f>O82*H82</f>
        <v>0</v>
      </c>
      <c r="Q82" s="213">
        <v>0</v>
      </c>
      <c r="R82" s="213">
        <f>Q82*H82</f>
        <v>0</v>
      </c>
      <c r="S82" s="213">
        <v>0</v>
      </c>
      <c r="T82" s="214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5" t="s">
        <v>319</v>
      </c>
      <c r="AT82" s="215" t="s">
        <v>422</v>
      </c>
      <c r="AU82" s="215" t="s">
        <v>78</v>
      </c>
      <c r="AY82" s="17" t="s">
        <v>127</v>
      </c>
      <c r="BE82" s="216">
        <f>IF(N82="základní",J82,0)</f>
        <v>0</v>
      </c>
      <c r="BF82" s="216">
        <f>IF(N82="snížená",J82,0)</f>
        <v>0</v>
      </c>
      <c r="BG82" s="216">
        <f>IF(N82="zákl. přenesená",J82,0)</f>
        <v>0</v>
      </c>
      <c r="BH82" s="216">
        <f>IF(N82="sníž. přenesená",J82,0)</f>
        <v>0</v>
      </c>
      <c r="BI82" s="216">
        <f>IF(N82="nulová",J82,0)</f>
        <v>0</v>
      </c>
      <c r="BJ82" s="17" t="s">
        <v>78</v>
      </c>
      <c r="BK82" s="216">
        <f>ROUND(I82*H82,2)</f>
        <v>0</v>
      </c>
      <c r="BL82" s="17" t="s">
        <v>229</v>
      </c>
      <c r="BM82" s="215" t="s">
        <v>699</v>
      </c>
    </row>
    <row r="83" s="2" customFormat="1">
      <c r="A83" s="38"/>
      <c r="B83" s="39"/>
      <c r="C83" s="40"/>
      <c r="D83" s="224" t="s">
        <v>146</v>
      </c>
      <c r="E83" s="40"/>
      <c r="F83" s="245" t="s">
        <v>700</v>
      </c>
      <c r="G83" s="40"/>
      <c r="H83" s="40"/>
      <c r="I83" s="219"/>
      <c r="J83" s="40"/>
      <c r="K83" s="40"/>
      <c r="L83" s="44"/>
      <c r="M83" s="220"/>
      <c r="N83" s="221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146</v>
      </c>
      <c r="AU83" s="17" t="s">
        <v>78</v>
      </c>
    </row>
    <row r="84" s="2" customFormat="1" ht="16.5" customHeight="1">
      <c r="A84" s="38"/>
      <c r="B84" s="39"/>
      <c r="C84" s="247" t="s">
        <v>80</v>
      </c>
      <c r="D84" s="247" t="s">
        <v>422</v>
      </c>
      <c r="E84" s="248" t="s">
        <v>701</v>
      </c>
      <c r="F84" s="249" t="s">
        <v>702</v>
      </c>
      <c r="G84" s="250" t="s">
        <v>572</v>
      </c>
      <c r="H84" s="251">
        <v>5</v>
      </c>
      <c r="I84" s="252"/>
      <c r="J84" s="253">
        <f>ROUND(I84*H84,2)</f>
        <v>0</v>
      </c>
      <c r="K84" s="249" t="s">
        <v>19</v>
      </c>
      <c r="L84" s="254"/>
      <c r="M84" s="255" t="s">
        <v>19</v>
      </c>
      <c r="N84" s="256" t="s">
        <v>41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319</v>
      </c>
      <c r="AT84" s="215" t="s">
        <v>422</v>
      </c>
      <c r="AU84" s="215" t="s">
        <v>78</v>
      </c>
      <c r="AY84" s="17" t="s">
        <v>127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78</v>
      </c>
      <c r="BK84" s="216">
        <f>ROUND(I84*H84,2)</f>
        <v>0</v>
      </c>
      <c r="BL84" s="17" t="s">
        <v>229</v>
      </c>
      <c r="BM84" s="215" t="s">
        <v>703</v>
      </c>
    </row>
    <row r="85" s="2" customFormat="1">
      <c r="A85" s="38"/>
      <c r="B85" s="39"/>
      <c r="C85" s="40"/>
      <c r="D85" s="224" t="s">
        <v>146</v>
      </c>
      <c r="E85" s="40"/>
      <c r="F85" s="245" t="s">
        <v>704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146</v>
      </c>
      <c r="AU85" s="17" t="s">
        <v>78</v>
      </c>
    </row>
    <row r="86" s="2" customFormat="1" ht="16.5" customHeight="1">
      <c r="A86" s="38"/>
      <c r="B86" s="39"/>
      <c r="C86" s="247" t="s">
        <v>148</v>
      </c>
      <c r="D86" s="247" t="s">
        <v>422</v>
      </c>
      <c r="E86" s="248" t="s">
        <v>705</v>
      </c>
      <c r="F86" s="249" t="s">
        <v>706</v>
      </c>
      <c r="G86" s="250" t="s">
        <v>707</v>
      </c>
      <c r="H86" s="251">
        <v>5</v>
      </c>
      <c r="I86" s="252"/>
      <c r="J86" s="253">
        <f>ROUND(I86*H86,2)</f>
        <v>0</v>
      </c>
      <c r="K86" s="249" t="s">
        <v>19</v>
      </c>
      <c r="L86" s="254"/>
      <c r="M86" s="255" t="s">
        <v>19</v>
      </c>
      <c r="N86" s="256" t="s">
        <v>41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319</v>
      </c>
      <c r="AT86" s="215" t="s">
        <v>422</v>
      </c>
      <c r="AU86" s="215" t="s">
        <v>78</v>
      </c>
      <c r="AY86" s="17" t="s">
        <v>127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78</v>
      </c>
      <c r="BK86" s="216">
        <f>ROUND(I86*H86,2)</f>
        <v>0</v>
      </c>
      <c r="BL86" s="17" t="s">
        <v>229</v>
      </c>
      <c r="BM86" s="215" t="s">
        <v>708</v>
      </c>
    </row>
    <row r="87" s="2" customFormat="1" ht="21.75" customHeight="1">
      <c r="A87" s="38"/>
      <c r="B87" s="39"/>
      <c r="C87" s="247" t="s">
        <v>134</v>
      </c>
      <c r="D87" s="247" t="s">
        <v>422</v>
      </c>
      <c r="E87" s="248" t="s">
        <v>709</v>
      </c>
      <c r="F87" s="249" t="s">
        <v>710</v>
      </c>
      <c r="G87" s="250" t="s">
        <v>707</v>
      </c>
      <c r="H87" s="251">
        <v>20</v>
      </c>
      <c r="I87" s="252"/>
      <c r="J87" s="253">
        <f>ROUND(I87*H87,2)</f>
        <v>0</v>
      </c>
      <c r="K87" s="249" t="s">
        <v>19</v>
      </c>
      <c r="L87" s="254"/>
      <c r="M87" s="255" t="s">
        <v>19</v>
      </c>
      <c r="N87" s="256" t="s">
        <v>41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319</v>
      </c>
      <c r="AT87" s="215" t="s">
        <v>422</v>
      </c>
      <c r="AU87" s="215" t="s">
        <v>78</v>
      </c>
      <c r="AY87" s="17" t="s">
        <v>127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78</v>
      </c>
      <c r="BK87" s="216">
        <f>ROUND(I87*H87,2)</f>
        <v>0</v>
      </c>
      <c r="BL87" s="17" t="s">
        <v>229</v>
      </c>
      <c r="BM87" s="215" t="s">
        <v>711</v>
      </c>
    </row>
    <row r="88" s="2" customFormat="1" ht="21.75" customHeight="1">
      <c r="A88" s="38"/>
      <c r="B88" s="39"/>
      <c r="C88" s="247" t="s">
        <v>160</v>
      </c>
      <c r="D88" s="247" t="s">
        <v>422</v>
      </c>
      <c r="E88" s="248" t="s">
        <v>712</v>
      </c>
      <c r="F88" s="249" t="s">
        <v>713</v>
      </c>
      <c r="G88" s="250" t="s">
        <v>707</v>
      </c>
      <c r="H88" s="251">
        <v>20</v>
      </c>
      <c r="I88" s="252"/>
      <c r="J88" s="253">
        <f>ROUND(I88*H88,2)</f>
        <v>0</v>
      </c>
      <c r="K88" s="249" t="s">
        <v>19</v>
      </c>
      <c r="L88" s="254"/>
      <c r="M88" s="255" t="s">
        <v>19</v>
      </c>
      <c r="N88" s="256" t="s">
        <v>41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319</v>
      </c>
      <c r="AT88" s="215" t="s">
        <v>422</v>
      </c>
      <c r="AU88" s="215" t="s">
        <v>78</v>
      </c>
      <c r="AY88" s="17" t="s">
        <v>127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78</v>
      </c>
      <c r="BK88" s="216">
        <f>ROUND(I88*H88,2)</f>
        <v>0</v>
      </c>
      <c r="BL88" s="17" t="s">
        <v>229</v>
      </c>
      <c r="BM88" s="215" t="s">
        <v>714</v>
      </c>
    </row>
    <row r="89" s="2" customFormat="1" ht="16.5" customHeight="1">
      <c r="A89" s="38"/>
      <c r="B89" s="39"/>
      <c r="C89" s="247" t="s">
        <v>167</v>
      </c>
      <c r="D89" s="247" t="s">
        <v>422</v>
      </c>
      <c r="E89" s="248" t="s">
        <v>715</v>
      </c>
      <c r="F89" s="249" t="s">
        <v>716</v>
      </c>
      <c r="G89" s="250" t="s">
        <v>707</v>
      </c>
      <c r="H89" s="251">
        <v>6</v>
      </c>
      <c r="I89" s="252"/>
      <c r="J89" s="253">
        <f>ROUND(I89*H89,2)</f>
        <v>0</v>
      </c>
      <c r="K89" s="249" t="s">
        <v>19</v>
      </c>
      <c r="L89" s="254"/>
      <c r="M89" s="255" t="s">
        <v>19</v>
      </c>
      <c r="N89" s="256" t="s">
        <v>41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319</v>
      </c>
      <c r="AT89" s="215" t="s">
        <v>422</v>
      </c>
      <c r="AU89" s="215" t="s">
        <v>78</v>
      </c>
      <c r="AY89" s="17" t="s">
        <v>127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78</v>
      </c>
      <c r="BK89" s="216">
        <f>ROUND(I89*H89,2)</f>
        <v>0</v>
      </c>
      <c r="BL89" s="17" t="s">
        <v>229</v>
      </c>
      <c r="BM89" s="215" t="s">
        <v>717</v>
      </c>
    </row>
    <row r="90" s="2" customFormat="1" ht="16.5" customHeight="1">
      <c r="A90" s="38"/>
      <c r="B90" s="39"/>
      <c r="C90" s="247" t="s">
        <v>174</v>
      </c>
      <c r="D90" s="247" t="s">
        <v>422</v>
      </c>
      <c r="E90" s="248" t="s">
        <v>718</v>
      </c>
      <c r="F90" s="249" t="s">
        <v>719</v>
      </c>
      <c r="G90" s="250" t="s">
        <v>707</v>
      </c>
      <c r="H90" s="251">
        <v>5</v>
      </c>
      <c r="I90" s="252"/>
      <c r="J90" s="253">
        <f>ROUND(I90*H90,2)</f>
        <v>0</v>
      </c>
      <c r="K90" s="249" t="s">
        <v>19</v>
      </c>
      <c r="L90" s="254"/>
      <c r="M90" s="255" t="s">
        <v>19</v>
      </c>
      <c r="N90" s="256" t="s">
        <v>41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319</v>
      </c>
      <c r="AT90" s="215" t="s">
        <v>422</v>
      </c>
      <c r="AU90" s="215" t="s">
        <v>78</v>
      </c>
      <c r="AY90" s="17" t="s">
        <v>127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78</v>
      </c>
      <c r="BK90" s="216">
        <f>ROUND(I90*H90,2)</f>
        <v>0</v>
      </c>
      <c r="BL90" s="17" t="s">
        <v>229</v>
      </c>
      <c r="BM90" s="215" t="s">
        <v>720</v>
      </c>
    </row>
    <row r="91" s="2" customFormat="1" ht="16.5" customHeight="1">
      <c r="A91" s="38"/>
      <c r="B91" s="39"/>
      <c r="C91" s="247" t="s">
        <v>182</v>
      </c>
      <c r="D91" s="247" t="s">
        <v>422</v>
      </c>
      <c r="E91" s="248" t="s">
        <v>721</v>
      </c>
      <c r="F91" s="249" t="s">
        <v>722</v>
      </c>
      <c r="G91" s="250" t="s">
        <v>707</v>
      </c>
      <c r="H91" s="251">
        <v>1</v>
      </c>
      <c r="I91" s="252"/>
      <c r="J91" s="253">
        <f>ROUND(I91*H91,2)</f>
        <v>0</v>
      </c>
      <c r="K91" s="249" t="s">
        <v>19</v>
      </c>
      <c r="L91" s="254"/>
      <c r="M91" s="255" t="s">
        <v>19</v>
      </c>
      <c r="N91" s="256" t="s">
        <v>41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319</v>
      </c>
      <c r="AT91" s="215" t="s">
        <v>422</v>
      </c>
      <c r="AU91" s="215" t="s">
        <v>78</v>
      </c>
      <c r="AY91" s="17" t="s">
        <v>127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78</v>
      </c>
      <c r="BK91" s="216">
        <f>ROUND(I91*H91,2)</f>
        <v>0</v>
      </c>
      <c r="BL91" s="17" t="s">
        <v>229</v>
      </c>
      <c r="BM91" s="215" t="s">
        <v>723</v>
      </c>
    </row>
    <row r="92" s="2" customFormat="1" ht="16.5" customHeight="1">
      <c r="A92" s="38"/>
      <c r="B92" s="39"/>
      <c r="C92" s="247" t="s">
        <v>187</v>
      </c>
      <c r="D92" s="247" t="s">
        <v>422</v>
      </c>
      <c r="E92" s="248" t="s">
        <v>724</v>
      </c>
      <c r="F92" s="249" t="s">
        <v>725</v>
      </c>
      <c r="G92" s="250" t="s">
        <v>707</v>
      </c>
      <c r="H92" s="251">
        <v>1</v>
      </c>
      <c r="I92" s="252"/>
      <c r="J92" s="253">
        <f>ROUND(I92*H92,2)</f>
        <v>0</v>
      </c>
      <c r="K92" s="249" t="s">
        <v>19</v>
      </c>
      <c r="L92" s="254"/>
      <c r="M92" s="255" t="s">
        <v>19</v>
      </c>
      <c r="N92" s="256" t="s">
        <v>41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319</v>
      </c>
      <c r="AT92" s="215" t="s">
        <v>422</v>
      </c>
      <c r="AU92" s="215" t="s">
        <v>78</v>
      </c>
      <c r="AY92" s="17" t="s">
        <v>127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78</v>
      </c>
      <c r="BK92" s="216">
        <f>ROUND(I92*H92,2)</f>
        <v>0</v>
      </c>
      <c r="BL92" s="17" t="s">
        <v>229</v>
      </c>
      <c r="BM92" s="215" t="s">
        <v>726</v>
      </c>
    </row>
    <row r="93" s="2" customFormat="1" ht="16.5" customHeight="1">
      <c r="A93" s="38"/>
      <c r="B93" s="39"/>
      <c r="C93" s="204" t="s">
        <v>195</v>
      </c>
      <c r="D93" s="204" t="s">
        <v>129</v>
      </c>
      <c r="E93" s="205" t="s">
        <v>727</v>
      </c>
      <c r="F93" s="206" t="s">
        <v>728</v>
      </c>
      <c r="G93" s="207" t="s">
        <v>729</v>
      </c>
      <c r="H93" s="208">
        <v>1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41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229</v>
      </c>
      <c r="AT93" s="215" t="s">
        <v>129</v>
      </c>
      <c r="AU93" s="215" t="s">
        <v>78</v>
      </c>
      <c r="AY93" s="17" t="s">
        <v>127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78</v>
      </c>
      <c r="BK93" s="216">
        <f>ROUND(I93*H93,2)</f>
        <v>0</v>
      </c>
      <c r="BL93" s="17" t="s">
        <v>229</v>
      </c>
      <c r="BM93" s="215" t="s">
        <v>730</v>
      </c>
    </row>
    <row r="94" s="2" customFormat="1">
      <c r="A94" s="38"/>
      <c r="B94" s="39"/>
      <c r="C94" s="40"/>
      <c r="D94" s="224" t="s">
        <v>146</v>
      </c>
      <c r="E94" s="40"/>
      <c r="F94" s="245" t="s">
        <v>731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146</v>
      </c>
      <c r="AU94" s="17" t="s">
        <v>78</v>
      </c>
    </row>
    <row r="95" s="2" customFormat="1" ht="37.8" customHeight="1">
      <c r="A95" s="38"/>
      <c r="B95" s="39"/>
      <c r="C95" s="204" t="s">
        <v>202</v>
      </c>
      <c r="D95" s="204" t="s">
        <v>129</v>
      </c>
      <c r="E95" s="205" t="s">
        <v>732</v>
      </c>
      <c r="F95" s="206" t="s">
        <v>733</v>
      </c>
      <c r="G95" s="207" t="s">
        <v>132</v>
      </c>
      <c r="H95" s="208">
        <v>1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41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229</v>
      </c>
      <c r="AT95" s="215" t="s">
        <v>129</v>
      </c>
      <c r="AU95" s="215" t="s">
        <v>78</v>
      </c>
      <c r="AY95" s="17" t="s">
        <v>127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78</v>
      </c>
      <c r="BK95" s="216">
        <f>ROUND(I95*H95,2)</f>
        <v>0</v>
      </c>
      <c r="BL95" s="17" t="s">
        <v>229</v>
      </c>
      <c r="BM95" s="215" t="s">
        <v>734</v>
      </c>
    </row>
    <row r="96" s="2" customFormat="1" ht="33" customHeight="1">
      <c r="A96" s="38"/>
      <c r="B96" s="39"/>
      <c r="C96" s="204" t="s">
        <v>8</v>
      </c>
      <c r="D96" s="204" t="s">
        <v>129</v>
      </c>
      <c r="E96" s="205" t="s">
        <v>735</v>
      </c>
      <c r="F96" s="206" t="s">
        <v>736</v>
      </c>
      <c r="G96" s="207" t="s">
        <v>132</v>
      </c>
      <c r="H96" s="208">
        <v>7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41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229</v>
      </c>
      <c r="AT96" s="215" t="s">
        <v>129</v>
      </c>
      <c r="AU96" s="215" t="s">
        <v>78</v>
      </c>
      <c r="AY96" s="17" t="s">
        <v>127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78</v>
      </c>
      <c r="BK96" s="216">
        <f>ROUND(I96*H96,2)</f>
        <v>0</v>
      </c>
      <c r="BL96" s="17" t="s">
        <v>229</v>
      </c>
      <c r="BM96" s="215" t="s">
        <v>737</v>
      </c>
    </row>
    <row r="97" s="2" customFormat="1" ht="24.15" customHeight="1">
      <c r="A97" s="38"/>
      <c r="B97" s="39"/>
      <c r="C97" s="204" t="s">
        <v>211</v>
      </c>
      <c r="D97" s="204" t="s">
        <v>129</v>
      </c>
      <c r="E97" s="205" t="s">
        <v>738</v>
      </c>
      <c r="F97" s="206" t="s">
        <v>739</v>
      </c>
      <c r="G97" s="207" t="s">
        <v>132</v>
      </c>
      <c r="H97" s="208">
        <v>8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41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229</v>
      </c>
      <c r="AT97" s="215" t="s">
        <v>129</v>
      </c>
      <c r="AU97" s="215" t="s">
        <v>78</v>
      </c>
      <c r="AY97" s="17" t="s">
        <v>127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78</v>
      </c>
      <c r="BK97" s="216">
        <f>ROUND(I97*H97,2)</f>
        <v>0</v>
      </c>
      <c r="BL97" s="17" t="s">
        <v>229</v>
      </c>
      <c r="BM97" s="215" t="s">
        <v>740</v>
      </c>
    </row>
    <row r="98" s="2" customFormat="1" ht="24.15" customHeight="1">
      <c r="A98" s="38"/>
      <c r="B98" s="39"/>
      <c r="C98" s="204" t="s">
        <v>218</v>
      </c>
      <c r="D98" s="204" t="s">
        <v>129</v>
      </c>
      <c r="E98" s="205" t="s">
        <v>741</v>
      </c>
      <c r="F98" s="206" t="s">
        <v>742</v>
      </c>
      <c r="G98" s="207" t="s">
        <v>232</v>
      </c>
      <c r="H98" s="208">
        <v>40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229</v>
      </c>
      <c r="AT98" s="215" t="s">
        <v>129</v>
      </c>
      <c r="AU98" s="215" t="s">
        <v>78</v>
      </c>
      <c r="AY98" s="17" t="s">
        <v>127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229</v>
      </c>
      <c r="BM98" s="215" t="s">
        <v>743</v>
      </c>
    </row>
    <row r="99" s="2" customFormat="1" ht="24.15" customHeight="1">
      <c r="A99" s="38"/>
      <c r="B99" s="39"/>
      <c r="C99" s="204" t="s">
        <v>223</v>
      </c>
      <c r="D99" s="204" t="s">
        <v>129</v>
      </c>
      <c r="E99" s="205" t="s">
        <v>744</v>
      </c>
      <c r="F99" s="206" t="s">
        <v>745</v>
      </c>
      <c r="G99" s="207" t="s">
        <v>232</v>
      </c>
      <c r="H99" s="208">
        <v>35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41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229</v>
      </c>
      <c r="AT99" s="215" t="s">
        <v>129</v>
      </c>
      <c r="AU99" s="215" t="s">
        <v>78</v>
      </c>
      <c r="AY99" s="17" t="s">
        <v>127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78</v>
      </c>
      <c r="BK99" s="216">
        <f>ROUND(I99*H99,2)</f>
        <v>0</v>
      </c>
      <c r="BL99" s="17" t="s">
        <v>229</v>
      </c>
      <c r="BM99" s="215" t="s">
        <v>746</v>
      </c>
    </row>
    <row r="100" s="2" customFormat="1" ht="16.5" customHeight="1">
      <c r="A100" s="38"/>
      <c r="B100" s="39"/>
      <c r="C100" s="204" t="s">
        <v>229</v>
      </c>
      <c r="D100" s="204" t="s">
        <v>129</v>
      </c>
      <c r="E100" s="205" t="s">
        <v>747</v>
      </c>
      <c r="F100" s="206" t="s">
        <v>748</v>
      </c>
      <c r="G100" s="207" t="s">
        <v>707</v>
      </c>
      <c r="H100" s="208">
        <v>5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41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229</v>
      </c>
      <c r="AT100" s="215" t="s">
        <v>129</v>
      </c>
      <c r="AU100" s="215" t="s">
        <v>78</v>
      </c>
      <c r="AY100" s="17" t="s">
        <v>127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78</v>
      </c>
      <c r="BK100" s="216">
        <f>ROUND(I100*H100,2)</f>
        <v>0</v>
      </c>
      <c r="BL100" s="17" t="s">
        <v>229</v>
      </c>
      <c r="BM100" s="215" t="s">
        <v>749</v>
      </c>
    </row>
    <row r="101" s="2" customFormat="1" ht="16.5" customHeight="1">
      <c r="A101" s="38"/>
      <c r="B101" s="39"/>
      <c r="C101" s="204" t="s">
        <v>235</v>
      </c>
      <c r="D101" s="204" t="s">
        <v>129</v>
      </c>
      <c r="E101" s="205" t="s">
        <v>750</v>
      </c>
      <c r="F101" s="206" t="s">
        <v>751</v>
      </c>
      <c r="G101" s="207" t="s">
        <v>707</v>
      </c>
      <c r="H101" s="208">
        <v>1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41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229</v>
      </c>
      <c r="AT101" s="215" t="s">
        <v>129</v>
      </c>
      <c r="AU101" s="215" t="s">
        <v>78</v>
      </c>
      <c r="AY101" s="17" t="s">
        <v>127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78</v>
      </c>
      <c r="BK101" s="216">
        <f>ROUND(I101*H101,2)</f>
        <v>0</v>
      </c>
      <c r="BL101" s="17" t="s">
        <v>229</v>
      </c>
      <c r="BM101" s="215" t="s">
        <v>752</v>
      </c>
    </row>
    <row r="102" s="2" customFormat="1" ht="24.15" customHeight="1">
      <c r="A102" s="38"/>
      <c r="B102" s="39"/>
      <c r="C102" s="204" t="s">
        <v>242</v>
      </c>
      <c r="D102" s="204" t="s">
        <v>129</v>
      </c>
      <c r="E102" s="205" t="s">
        <v>753</v>
      </c>
      <c r="F102" s="206" t="s">
        <v>754</v>
      </c>
      <c r="G102" s="207" t="s">
        <v>707</v>
      </c>
      <c r="H102" s="208">
        <v>1</v>
      </c>
      <c r="I102" s="209"/>
      <c r="J102" s="210">
        <f>ROUND(I102*H102,2)</f>
        <v>0</v>
      </c>
      <c r="K102" s="206" t="s">
        <v>19</v>
      </c>
      <c r="L102" s="44"/>
      <c r="M102" s="271" t="s">
        <v>19</v>
      </c>
      <c r="N102" s="272" t="s">
        <v>41</v>
      </c>
      <c r="O102" s="269"/>
      <c r="P102" s="273">
        <f>O102*H102</f>
        <v>0</v>
      </c>
      <c r="Q102" s="273">
        <v>0</v>
      </c>
      <c r="R102" s="273">
        <f>Q102*H102</f>
        <v>0</v>
      </c>
      <c r="S102" s="273">
        <v>0</v>
      </c>
      <c r="T102" s="27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229</v>
      </c>
      <c r="AT102" s="215" t="s">
        <v>129</v>
      </c>
      <c r="AU102" s="215" t="s">
        <v>78</v>
      </c>
      <c r="AY102" s="17" t="s">
        <v>127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78</v>
      </c>
      <c r="BK102" s="216">
        <f>ROUND(I102*H102,2)</f>
        <v>0</v>
      </c>
      <c r="BL102" s="17" t="s">
        <v>229</v>
      </c>
      <c r="BM102" s="215" t="s">
        <v>755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4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PoB8ERwLwoLY+CfhEVdGlRAEu2NlvKadV0b1ZqxdgcMtJWfCrm/N81K9pl0go/4397K5xfJ6EMdTDN44jEJuCw==" hashValue="O3RekZRmtyrLj//zGOjBojiKxCwZ4atDHKPZQqedw3p0Ch1REiRtV+0uRcGG2cxf7Ss0b32n5Xfr3zejkVLUQA==" algorithmName="SHA-512" password="CC35"/>
  <autoFilter ref="C79:K10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LAPTOP-67RV4PJ4\Asus</cp:lastModifiedBy>
  <dcterms:created xsi:type="dcterms:W3CDTF">2025-07-06T13:36:42Z</dcterms:created>
  <dcterms:modified xsi:type="dcterms:W3CDTF">2025-07-06T13:36:45Z</dcterms:modified>
</cp:coreProperties>
</file>